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400" windowHeight="5895" tabRatio="155"/>
  </bookViews>
  <sheets>
    <sheet name="НМЦ Реализация" sheetId="1" r:id="rId1"/>
  </sheets>
  <calcPr calcId="162913"/>
</workbook>
</file>

<file path=xl/calcChain.xml><?xml version="1.0" encoding="utf-8"?>
<calcChain xmlns="http://schemas.openxmlformats.org/spreadsheetml/2006/main">
  <c r="N11" i="1" l="1"/>
  <c r="N9" i="1"/>
  <c r="N10" i="1"/>
  <c r="N12" i="1"/>
  <c r="N13" i="1"/>
  <c r="N14" i="1"/>
  <c r="N15" i="1"/>
  <c r="N16" i="1"/>
  <c r="N17" i="1"/>
  <c r="N18" i="1"/>
  <c r="N19" i="1"/>
  <c r="N20" i="1"/>
  <c r="N21" i="1"/>
  <c r="N22" i="1"/>
  <c r="N832" i="1"/>
  <c r="N833" i="1"/>
  <c r="N834" i="1"/>
  <c r="N23" i="1"/>
  <c r="N24" i="1"/>
  <c r="N25" i="1"/>
  <c r="N26" i="1"/>
  <c r="N27" i="1"/>
  <c r="N835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836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837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838" i="1"/>
  <c r="N271" i="1"/>
  <c r="N272" i="1"/>
  <c r="N273" i="1"/>
  <c r="N274" i="1"/>
  <c r="N275" i="1"/>
  <c r="N839" i="1"/>
  <c r="N276" i="1"/>
  <c r="N277" i="1"/>
  <c r="N278" i="1"/>
  <c r="N279" i="1"/>
  <c r="N280" i="1"/>
  <c r="N281" i="1"/>
  <c r="N282" i="1"/>
  <c r="N840" i="1"/>
  <c r="N841" i="1"/>
  <c r="N842" i="1"/>
  <c r="N283" i="1"/>
  <c r="N843" i="1"/>
  <c r="N284" i="1"/>
  <c r="N844" i="1"/>
  <c r="N285" i="1"/>
  <c r="N286" i="1"/>
  <c r="N287" i="1"/>
  <c r="N288" i="1"/>
  <c r="N289" i="1"/>
  <c r="N845" i="1"/>
  <c r="N290" i="1"/>
  <c r="N846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847" i="1"/>
  <c r="N373" i="1"/>
  <c r="N374" i="1"/>
  <c r="N375" i="1"/>
  <c r="N376" i="1"/>
  <c r="N377" i="1"/>
  <c r="N848" i="1"/>
  <c r="N378" i="1"/>
  <c r="N379" i="1"/>
  <c r="N380" i="1"/>
  <c r="N849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850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851" i="1"/>
  <c r="N852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853" i="1"/>
  <c r="N521" i="1"/>
  <c r="N854" i="1"/>
  <c r="N855" i="1"/>
  <c r="N522" i="1"/>
  <c r="N523" i="1"/>
  <c r="N856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857" i="1"/>
  <c r="N702" i="1"/>
  <c r="N703" i="1"/>
  <c r="N704" i="1"/>
  <c r="N705" i="1"/>
  <c r="N706" i="1"/>
  <c r="N707" i="1"/>
  <c r="N708" i="1"/>
  <c r="N709" i="1"/>
  <c r="N710" i="1"/>
  <c r="N858" i="1"/>
  <c r="N859" i="1"/>
  <c r="N711" i="1"/>
  <c r="N712" i="1"/>
  <c r="N713" i="1"/>
  <c r="N714" i="1"/>
  <c r="N715" i="1"/>
  <c r="N860" i="1"/>
  <c r="N861" i="1"/>
  <c r="N716" i="1"/>
  <c r="N862" i="1"/>
  <c r="N717" i="1"/>
  <c r="N718" i="1"/>
  <c r="N719" i="1"/>
  <c r="N720" i="1"/>
  <c r="N721" i="1"/>
  <c r="N722" i="1"/>
  <c r="N723" i="1"/>
  <c r="N724" i="1"/>
  <c r="N863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Q835" i="1" l="1"/>
  <c r="U835" i="1" s="1"/>
  <c r="Q716" i="1"/>
  <c r="U716" i="1" s="1"/>
  <c r="Q703" i="1"/>
  <c r="U703" i="1" s="1"/>
  <c r="Q636" i="1"/>
  <c r="U636" i="1" s="1"/>
  <c r="Q635" i="1"/>
  <c r="U635" i="1" s="1"/>
  <c r="Q634" i="1"/>
  <c r="U634" i="1" s="1"/>
  <c r="Q618" i="1"/>
  <c r="U618" i="1" s="1"/>
  <c r="Q592" i="1"/>
  <c r="U592" i="1" s="1"/>
  <c r="Q590" i="1"/>
  <c r="U590" i="1" s="1"/>
  <c r="Q585" i="1"/>
  <c r="U585" i="1" s="1"/>
  <c r="Q863" i="1"/>
  <c r="U863" i="1" s="1"/>
  <c r="Q666" i="1"/>
  <c r="U666" i="1" s="1"/>
  <c r="Q577" i="1"/>
  <c r="U577" i="1" s="1"/>
  <c r="Q62" i="1"/>
  <c r="U62" i="1" s="1"/>
  <c r="Q54" i="1"/>
  <c r="U54" i="1" s="1"/>
  <c r="Q36" i="1"/>
  <c r="U36" i="1" s="1"/>
  <c r="Q34" i="1"/>
  <c r="U34" i="1" s="1"/>
  <c r="Q31" i="1"/>
  <c r="U31" i="1" s="1"/>
  <c r="Q22" i="1"/>
  <c r="U22" i="1" s="1"/>
  <c r="Q21" i="1"/>
  <c r="U21" i="1" s="1"/>
  <c r="Q20" i="1"/>
  <c r="U20" i="1" s="1"/>
  <c r="Q19" i="1"/>
  <c r="U19" i="1" s="1"/>
  <c r="Q18" i="1"/>
  <c r="U18" i="1" s="1"/>
  <c r="Q14" i="1"/>
  <c r="U14" i="1" s="1"/>
  <c r="Q13" i="1"/>
  <c r="U13" i="1" s="1"/>
  <c r="Q12" i="1"/>
  <c r="U12" i="1" s="1"/>
  <c r="Q10" i="1"/>
  <c r="U10" i="1" s="1"/>
  <c r="Q9" i="1"/>
  <c r="U9" i="1" s="1"/>
  <c r="Q25" i="1"/>
  <c r="U25" i="1" s="1"/>
  <c r="Q26" i="1" l="1"/>
  <c r="U26" i="1" s="1"/>
  <c r="Q17" i="1"/>
  <c r="U17" i="1" s="1"/>
  <c r="Q16" i="1"/>
  <c r="U16" i="1" s="1"/>
  <c r="Q857" i="1"/>
  <c r="U857" i="1" s="1"/>
  <c r="Q680" i="1"/>
  <c r="U680" i="1" s="1"/>
  <c r="Q15" i="1"/>
  <c r="U15" i="1" s="1"/>
  <c r="Q836" i="1" l="1"/>
  <c r="U836" i="1" s="1"/>
  <c r="Q855" i="1"/>
  <c r="U855" i="1" s="1"/>
  <c r="Q854" i="1"/>
  <c r="U854" i="1" s="1"/>
  <c r="Q853" i="1"/>
  <c r="U853" i="1" s="1"/>
  <c r="Q850" i="1"/>
  <c r="U850" i="1" s="1"/>
  <c r="Q447" i="1"/>
  <c r="U447" i="1" s="1"/>
  <c r="Q35" i="1"/>
  <c r="U35" i="1" s="1"/>
  <c r="Q862" i="1"/>
  <c r="U862" i="1" s="1"/>
  <c r="Q702" i="1"/>
  <c r="U702" i="1" s="1"/>
  <c r="Q833" i="1" l="1"/>
  <c r="U833" i="1" s="1"/>
  <c r="Q824" i="1" l="1"/>
  <c r="U824" i="1" s="1"/>
  <c r="Q861" i="1"/>
  <c r="U861" i="1" s="1"/>
  <c r="Q860" i="1"/>
  <c r="U860" i="1" s="1"/>
  <c r="Q859" i="1"/>
  <c r="U859" i="1" s="1"/>
  <c r="Q858" i="1"/>
  <c r="U858" i="1" s="1"/>
  <c r="Q834" i="1"/>
  <c r="U834" i="1" s="1"/>
  <c r="Q832" i="1"/>
  <c r="U832" i="1" s="1"/>
  <c r="Q11" i="1"/>
  <c r="U11" i="1" s="1"/>
  <c r="Q856" i="1" l="1"/>
  <c r="U856" i="1" s="1"/>
  <c r="Q852" i="1"/>
  <c r="U852" i="1" s="1"/>
  <c r="Q851" i="1"/>
  <c r="U851" i="1" s="1"/>
  <c r="Q24" i="1" l="1"/>
  <c r="U24" i="1" s="1"/>
  <c r="Q848" i="1"/>
  <c r="U848" i="1" s="1"/>
  <c r="Q849" i="1"/>
  <c r="U849" i="1" s="1"/>
  <c r="Q847" i="1"/>
  <c r="U847" i="1" s="1"/>
  <c r="Q846" i="1"/>
  <c r="U846" i="1" s="1"/>
  <c r="Q845" i="1"/>
  <c r="U845" i="1" s="1"/>
  <c r="Q839" i="1"/>
  <c r="U839" i="1" s="1"/>
  <c r="Q838" i="1"/>
  <c r="U838" i="1" s="1"/>
  <c r="Q837" i="1"/>
  <c r="U837" i="1" s="1"/>
  <c r="Q844" i="1"/>
  <c r="U844" i="1" s="1"/>
  <c r="Q843" i="1"/>
  <c r="U843" i="1" s="1"/>
  <c r="Q842" i="1"/>
  <c r="U842" i="1" s="1"/>
  <c r="Q840" i="1"/>
  <c r="U840" i="1" s="1"/>
  <c r="Q841" i="1"/>
  <c r="U841" i="1" s="1"/>
  <c r="Q23" i="1"/>
  <c r="U23" i="1" s="1"/>
  <c r="Q27" i="1"/>
  <c r="U27" i="1" s="1"/>
  <c r="Q28" i="1"/>
  <c r="U28" i="1" s="1"/>
  <c r="Q29" i="1"/>
  <c r="U29" i="1" s="1"/>
  <c r="Q30" i="1"/>
  <c r="U30" i="1" s="1"/>
  <c r="Q32" i="1"/>
  <c r="U32" i="1" s="1"/>
  <c r="Q33" i="1"/>
  <c r="U33" i="1" s="1"/>
  <c r="Q37" i="1"/>
  <c r="U37" i="1" s="1"/>
  <c r="Q38" i="1"/>
  <c r="U38" i="1" s="1"/>
  <c r="Q39" i="1"/>
  <c r="U39" i="1" s="1"/>
  <c r="Q40" i="1"/>
  <c r="U40" i="1" s="1"/>
  <c r="Q41" i="1"/>
  <c r="U41" i="1" s="1"/>
  <c r="Q42" i="1"/>
  <c r="U42" i="1" s="1"/>
  <c r="Q43" i="1"/>
  <c r="U43" i="1" s="1"/>
  <c r="Q44" i="1"/>
  <c r="U44" i="1" s="1"/>
  <c r="Q45" i="1"/>
  <c r="U45" i="1" s="1"/>
  <c r="Q46" i="1"/>
  <c r="U46" i="1" s="1"/>
  <c r="Q47" i="1"/>
  <c r="U47" i="1" s="1"/>
  <c r="Q48" i="1"/>
  <c r="U48" i="1" s="1"/>
  <c r="Q49" i="1"/>
  <c r="U49" i="1" s="1"/>
  <c r="Q50" i="1"/>
  <c r="U50" i="1" s="1"/>
  <c r="Q51" i="1"/>
  <c r="U51" i="1" s="1"/>
  <c r="Q52" i="1"/>
  <c r="U52" i="1" s="1"/>
  <c r="Q53" i="1"/>
  <c r="U53" i="1" s="1"/>
  <c r="Q55" i="1"/>
  <c r="U55" i="1" s="1"/>
  <c r="Q56" i="1"/>
  <c r="U56" i="1" s="1"/>
  <c r="Q57" i="1"/>
  <c r="U57" i="1" s="1"/>
  <c r="Q58" i="1"/>
  <c r="U58" i="1" s="1"/>
  <c r="Q59" i="1"/>
  <c r="U59" i="1" s="1"/>
  <c r="Q60" i="1"/>
  <c r="U60" i="1" s="1"/>
  <c r="Q61" i="1"/>
  <c r="U61" i="1" s="1"/>
  <c r="Q63" i="1"/>
  <c r="U63" i="1" s="1"/>
  <c r="Q64" i="1"/>
  <c r="U64" i="1" s="1"/>
  <c r="Q65" i="1"/>
  <c r="U65" i="1" s="1"/>
  <c r="Q66" i="1"/>
  <c r="U66" i="1" s="1"/>
  <c r="Q67" i="1"/>
  <c r="U67" i="1" s="1"/>
  <c r="Q68" i="1"/>
  <c r="U68" i="1" s="1"/>
  <c r="Q69" i="1"/>
  <c r="U69" i="1" s="1"/>
  <c r="Q70" i="1"/>
  <c r="U70" i="1" s="1"/>
  <c r="Q71" i="1"/>
  <c r="U71" i="1" s="1"/>
  <c r="Q72" i="1"/>
  <c r="U72" i="1" s="1"/>
  <c r="Q73" i="1"/>
  <c r="U73" i="1" s="1"/>
  <c r="Q74" i="1"/>
  <c r="U74" i="1" s="1"/>
  <c r="Q75" i="1"/>
  <c r="U75" i="1" s="1"/>
  <c r="Q76" i="1"/>
  <c r="U76" i="1" s="1"/>
  <c r="Q77" i="1"/>
  <c r="U77" i="1" s="1"/>
  <c r="Q78" i="1"/>
  <c r="U78" i="1" s="1"/>
  <c r="Q79" i="1"/>
  <c r="U79" i="1" s="1"/>
  <c r="Q80" i="1"/>
  <c r="U80" i="1" s="1"/>
  <c r="Q81" i="1"/>
  <c r="U81" i="1" s="1"/>
  <c r="Q82" i="1"/>
  <c r="U82" i="1" s="1"/>
  <c r="Q83" i="1"/>
  <c r="U83" i="1" s="1"/>
  <c r="Q84" i="1"/>
  <c r="U84" i="1" s="1"/>
  <c r="Q85" i="1"/>
  <c r="U85" i="1" s="1"/>
  <c r="Q86" i="1"/>
  <c r="U86" i="1" s="1"/>
  <c r="Q87" i="1"/>
  <c r="U87" i="1" s="1"/>
  <c r="Q88" i="1"/>
  <c r="U88" i="1" s="1"/>
  <c r="Q89" i="1"/>
  <c r="U89" i="1" s="1"/>
  <c r="Q90" i="1"/>
  <c r="U90" i="1" s="1"/>
  <c r="Q91" i="1"/>
  <c r="U91" i="1" s="1"/>
  <c r="Q92" i="1"/>
  <c r="U92" i="1" s="1"/>
  <c r="Q93" i="1"/>
  <c r="U93" i="1" s="1"/>
  <c r="Q94" i="1"/>
  <c r="U94" i="1" s="1"/>
  <c r="Q95" i="1"/>
  <c r="U95" i="1" s="1"/>
  <c r="Q96" i="1"/>
  <c r="U96" i="1" s="1"/>
  <c r="Q97" i="1"/>
  <c r="U97" i="1" s="1"/>
  <c r="Q98" i="1"/>
  <c r="U98" i="1" s="1"/>
  <c r="Q99" i="1"/>
  <c r="U99" i="1" s="1"/>
  <c r="Q100" i="1"/>
  <c r="U100" i="1" s="1"/>
  <c r="Q101" i="1"/>
  <c r="U101" i="1" s="1"/>
  <c r="Q102" i="1"/>
  <c r="U102" i="1" s="1"/>
  <c r="Q103" i="1"/>
  <c r="U103" i="1" s="1"/>
  <c r="Q104" i="1"/>
  <c r="U104" i="1" s="1"/>
  <c r="Q105" i="1"/>
  <c r="U105" i="1" s="1"/>
  <c r="Q106" i="1"/>
  <c r="U106" i="1" s="1"/>
  <c r="Q107" i="1"/>
  <c r="U107" i="1" s="1"/>
  <c r="Q108" i="1"/>
  <c r="U108" i="1" s="1"/>
  <c r="Q109" i="1"/>
  <c r="U109" i="1" s="1"/>
  <c r="Q110" i="1"/>
  <c r="U110" i="1" s="1"/>
  <c r="Q111" i="1"/>
  <c r="U111" i="1" s="1"/>
  <c r="Q112" i="1"/>
  <c r="U112" i="1" s="1"/>
  <c r="Q113" i="1"/>
  <c r="U113" i="1" s="1"/>
  <c r="Q114" i="1"/>
  <c r="U114" i="1" s="1"/>
  <c r="Q115" i="1"/>
  <c r="U115" i="1" s="1"/>
  <c r="Q116" i="1"/>
  <c r="U116" i="1" s="1"/>
  <c r="Q117" i="1"/>
  <c r="U117" i="1" s="1"/>
  <c r="Q118" i="1"/>
  <c r="U118" i="1" s="1"/>
  <c r="Q119" i="1"/>
  <c r="U119" i="1" s="1"/>
  <c r="Q120" i="1"/>
  <c r="U120" i="1" s="1"/>
  <c r="Q121" i="1"/>
  <c r="U121" i="1" s="1"/>
  <c r="Q122" i="1"/>
  <c r="U122" i="1" s="1"/>
  <c r="Q123" i="1"/>
  <c r="U123" i="1" s="1"/>
  <c r="Q124" i="1"/>
  <c r="U124" i="1" s="1"/>
  <c r="Q125" i="1"/>
  <c r="U125" i="1" s="1"/>
  <c r="Q126" i="1"/>
  <c r="U126" i="1" s="1"/>
  <c r="Q127" i="1"/>
  <c r="U127" i="1" s="1"/>
  <c r="Q128" i="1"/>
  <c r="U128" i="1" s="1"/>
  <c r="Q129" i="1"/>
  <c r="U129" i="1" s="1"/>
  <c r="Q130" i="1"/>
  <c r="U130" i="1" s="1"/>
  <c r="Q131" i="1"/>
  <c r="U131" i="1" s="1"/>
  <c r="Q132" i="1"/>
  <c r="U132" i="1" s="1"/>
  <c r="Q133" i="1"/>
  <c r="U133" i="1" s="1"/>
  <c r="Q134" i="1"/>
  <c r="U134" i="1" s="1"/>
  <c r="Q135" i="1"/>
  <c r="U135" i="1" s="1"/>
  <c r="Q136" i="1"/>
  <c r="U136" i="1" s="1"/>
  <c r="Q137" i="1"/>
  <c r="U137" i="1" s="1"/>
  <c r="Q138" i="1"/>
  <c r="U138" i="1" s="1"/>
  <c r="Q139" i="1"/>
  <c r="U139" i="1" s="1"/>
  <c r="Q140" i="1"/>
  <c r="U140" i="1" s="1"/>
  <c r="Q141" i="1"/>
  <c r="U141" i="1" s="1"/>
  <c r="Q142" i="1"/>
  <c r="U142" i="1" s="1"/>
  <c r="Q143" i="1"/>
  <c r="U143" i="1" s="1"/>
  <c r="Q144" i="1"/>
  <c r="U144" i="1" s="1"/>
  <c r="Q145" i="1"/>
  <c r="U145" i="1" s="1"/>
  <c r="Q146" i="1"/>
  <c r="U146" i="1" s="1"/>
  <c r="Q147" i="1"/>
  <c r="U147" i="1" s="1"/>
  <c r="Q148" i="1"/>
  <c r="U148" i="1" s="1"/>
  <c r="Q149" i="1"/>
  <c r="U149" i="1" s="1"/>
  <c r="Q150" i="1"/>
  <c r="U150" i="1" s="1"/>
  <c r="Q151" i="1"/>
  <c r="U151" i="1" s="1"/>
  <c r="Q152" i="1"/>
  <c r="U152" i="1" s="1"/>
  <c r="Q153" i="1"/>
  <c r="U153" i="1" s="1"/>
  <c r="Q154" i="1"/>
  <c r="U154" i="1" s="1"/>
  <c r="Q155" i="1"/>
  <c r="U155" i="1" s="1"/>
  <c r="Q156" i="1"/>
  <c r="U156" i="1" s="1"/>
  <c r="Q157" i="1"/>
  <c r="U157" i="1" s="1"/>
  <c r="Q158" i="1"/>
  <c r="U158" i="1" s="1"/>
  <c r="Q159" i="1"/>
  <c r="U159" i="1" s="1"/>
  <c r="Q160" i="1"/>
  <c r="U160" i="1" s="1"/>
  <c r="Q161" i="1"/>
  <c r="U161" i="1" s="1"/>
  <c r="Q162" i="1"/>
  <c r="U162" i="1" s="1"/>
  <c r="Q163" i="1"/>
  <c r="U163" i="1" s="1"/>
  <c r="Q164" i="1"/>
  <c r="U164" i="1" s="1"/>
  <c r="Q165" i="1"/>
  <c r="U165" i="1" s="1"/>
  <c r="Q166" i="1"/>
  <c r="U166" i="1" s="1"/>
  <c r="Q167" i="1"/>
  <c r="U167" i="1" s="1"/>
  <c r="Q168" i="1"/>
  <c r="U168" i="1" s="1"/>
  <c r="Q169" i="1"/>
  <c r="U169" i="1" s="1"/>
  <c r="Q170" i="1"/>
  <c r="U170" i="1" s="1"/>
  <c r="Q171" i="1"/>
  <c r="U171" i="1" s="1"/>
  <c r="Q172" i="1"/>
  <c r="U172" i="1" s="1"/>
  <c r="Q173" i="1"/>
  <c r="U173" i="1" s="1"/>
  <c r="Q174" i="1"/>
  <c r="U174" i="1" s="1"/>
  <c r="Q175" i="1"/>
  <c r="U175" i="1" s="1"/>
  <c r="Q176" i="1"/>
  <c r="U176" i="1" s="1"/>
  <c r="Q177" i="1"/>
  <c r="U177" i="1" s="1"/>
  <c r="Q178" i="1"/>
  <c r="U178" i="1" s="1"/>
  <c r="Q179" i="1"/>
  <c r="U179" i="1" s="1"/>
  <c r="Q180" i="1"/>
  <c r="U180" i="1" s="1"/>
  <c r="Q181" i="1"/>
  <c r="U181" i="1" s="1"/>
  <c r="Q182" i="1"/>
  <c r="U182" i="1" s="1"/>
  <c r="Q183" i="1"/>
  <c r="U183" i="1" s="1"/>
  <c r="Q184" i="1"/>
  <c r="U184" i="1" s="1"/>
  <c r="Q185" i="1"/>
  <c r="U185" i="1" s="1"/>
  <c r="Q186" i="1"/>
  <c r="U186" i="1" s="1"/>
  <c r="Q187" i="1"/>
  <c r="U187" i="1" s="1"/>
  <c r="Q188" i="1"/>
  <c r="U188" i="1" s="1"/>
  <c r="Q189" i="1"/>
  <c r="U189" i="1" s="1"/>
  <c r="Q190" i="1"/>
  <c r="U190" i="1" s="1"/>
  <c r="Q191" i="1"/>
  <c r="U191" i="1" s="1"/>
  <c r="Q192" i="1"/>
  <c r="U192" i="1" s="1"/>
  <c r="Q193" i="1"/>
  <c r="U193" i="1" s="1"/>
  <c r="Q194" i="1"/>
  <c r="U194" i="1" s="1"/>
  <c r="Q195" i="1"/>
  <c r="U195" i="1" s="1"/>
  <c r="Q196" i="1"/>
  <c r="U196" i="1" s="1"/>
  <c r="Q197" i="1"/>
  <c r="U197" i="1" s="1"/>
  <c r="Q198" i="1"/>
  <c r="U198" i="1" s="1"/>
  <c r="Q199" i="1"/>
  <c r="U199" i="1" s="1"/>
  <c r="Q200" i="1"/>
  <c r="U200" i="1" s="1"/>
  <c r="Q201" i="1"/>
  <c r="U201" i="1" s="1"/>
  <c r="Q202" i="1"/>
  <c r="U202" i="1" s="1"/>
  <c r="Q203" i="1"/>
  <c r="U203" i="1" s="1"/>
  <c r="Q204" i="1"/>
  <c r="U204" i="1" s="1"/>
  <c r="Q205" i="1"/>
  <c r="U205" i="1" s="1"/>
  <c r="Q206" i="1"/>
  <c r="U206" i="1" s="1"/>
  <c r="Q207" i="1"/>
  <c r="U207" i="1" s="1"/>
  <c r="Q208" i="1"/>
  <c r="U208" i="1" s="1"/>
  <c r="Q209" i="1"/>
  <c r="U209" i="1" s="1"/>
  <c r="Q210" i="1"/>
  <c r="U210" i="1" s="1"/>
  <c r="Q211" i="1"/>
  <c r="U211" i="1" s="1"/>
  <c r="Q212" i="1"/>
  <c r="U212" i="1" s="1"/>
  <c r="Q213" i="1"/>
  <c r="U213" i="1" s="1"/>
  <c r="Q214" i="1"/>
  <c r="U214" i="1" s="1"/>
  <c r="Q215" i="1"/>
  <c r="U215" i="1" s="1"/>
  <c r="Q216" i="1"/>
  <c r="U216" i="1" s="1"/>
  <c r="Q217" i="1"/>
  <c r="U217" i="1" s="1"/>
  <c r="Q218" i="1"/>
  <c r="U218" i="1" s="1"/>
  <c r="Q219" i="1"/>
  <c r="U219" i="1" s="1"/>
  <c r="Q220" i="1"/>
  <c r="U220" i="1" s="1"/>
  <c r="Q221" i="1"/>
  <c r="U221" i="1" s="1"/>
  <c r="Q222" i="1"/>
  <c r="U222" i="1" s="1"/>
  <c r="Q223" i="1"/>
  <c r="U223" i="1" s="1"/>
  <c r="Q224" i="1"/>
  <c r="U224" i="1" s="1"/>
  <c r="Q225" i="1"/>
  <c r="U225" i="1" s="1"/>
  <c r="Q226" i="1"/>
  <c r="U226" i="1" s="1"/>
  <c r="Q227" i="1"/>
  <c r="U227" i="1" s="1"/>
  <c r="Q228" i="1"/>
  <c r="U228" i="1" s="1"/>
  <c r="Q229" i="1"/>
  <c r="U229" i="1" s="1"/>
  <c r="Q230" i="1"/>
  <c r="U230" i="1" s="1"/>
  <c r="Q231" i="1"/>
  <c r="U231" i="1" s="1"/>
  <c r="Q232" i="1"/>
  <c r="U232" i="1" s="1"/>
  <c r="Q233" i="1"/>
  <c r="U233" i="1" s="1"/>
  <c r="Q234" i="1"/>
  <c r="U234" i="1" s="1"/>
  <c r="Q235" i="1"/>
  <c r="U235" i="1" s="1"/>
  <c r="Q236" i="1"/>
  <c r="U236" i="1" s="1"/>
  <c r="Q237" i="1"/>
  <c r="U237" i="1" s="1"/>
  <c r="Q238" i="1"/>
  <c r="U238" i="1" s="1"/>
  <c r="Q239" i="1"/>
  <c r="U239" i="1" s="1"/>
  <c r="Q240" i="1"/>
  <c r="U240" i="1" s="1"/>
  <c r="Q241" i="1"/>
  <c r="U241" i="1" s="1"/>
  <c r="Q242" i="1"/>
  <c r="U242" i="1" s="1"/>
  <c r="Q243" i="1"/>
  <c r="U243" i="1" s="1"/>
  <c r="Q244" i="1"/>
  <c r="U244" i="1" s="1"/>
  <c r="Q245" i="1"/>
  <c r="U245" i="1" s="1"/>
  <c r="Q246" i="1"/>
  <c r="U246" i="1" s="1"/>
  <c r="Q247" i="1"/>
  <c r="U247" i="1" s="1"/>
  <c r="Q248" i="1"/>
  <c r="U248" i="1" s="1"/>
  <c r="Q249" i="1"/>
  <c r="U249" i="1" s="1"/>
  <c r="Q250" i="1"/>
  <c r="U250" i="1" s="1"/>
  <c r="Q251" i="1"/>
  <c r="U251" i="1" s="1"/>
  <c r="Q252" i="1"/>
  <c r="U252" i="1" s="1"/>
  <c r="Q253" i="1"/>
  <c r="U253" i="1" s="1"/>
  <c r="Q254" i="1"/>
  <c r="U254" i="1" s="1"/>
  <c r="Q255" i="1"/>
  <c r="U255" i="1" s="1"/>
  <c r="Q256" i="1"/>
  <c r="U256" i="1" s="1"/>
  <c r="Q257" i="1"/>
  <c r="U257" i="1" s="1"/>
  <c r="Q258" i="1"/>
  <c r="U258" i="1" s="1"/>
  <c r="Q259" i="1"/>
  <c r="U259" i="1" s="1"/>
  <c r="Q260" i="1"/>
  <c r="U260" i="1" s="1"/>
  <c r="Q261" i="1"/>
  <c r="U261" i="1" s="1"/>
  <c r="Q262" i="1"/>
  <c r="U262" i="1" s="1"/>
  <c r="Q263" i="1"/>
  <c r="U263" i="1" s="1"/>
  <c r="Q264" i="1"/>
  <c r="U264" i="1" s="1"/>
  <c r="Q265" i="1"/>
  <c r="U265" i="1" s="1"/>
  <c r="Q266" i="1"/>
  <c r="U266" i="1" s="1"/>
  <c r="Q267" i="1"/>
  <c r="U267" i="1" s="1"/>
  <c r="Q268" i="1"/>
  <c r="U268" i="1" s="1"/>
  <c r="Q269" i="1"/>
  <c r="U269" i="1" s="1"/>
  <c r="Q270" i="1"/>
  <c r="U270" i="1" s="1"/>
  <c r="Q271" i="1"/>
  <c r="U271" i="1" s="1"/>
  <c r="Q272" i="1"/>
  <c r="U272" i="1" s="1"/>
  <c r="Q273" i="1"/>
  <c r="U273" i="1" s="1"/>
  <c r="Q274" i="1"/>
  <c r="U274" i="1" s="1"/>
  <c r="Q275" i="1"/>
  <c r="U275" i="1" s="1"/>
  <c r="Q276" i="1"/>
  <c r="U276" i="1" s="1"/>
  <c r="Q277" i="1"/>
  <c r="U277" i="1" s="1"/>
  <c r="Q278" i="1"/>
  <c r="U278" i="1" s="1"/>
  <c r="Q279" i="1"/>
  <c r="U279" i="1" s="1"/>
  <c r="Q280" i="1"/>
  <c r="U280" i="1" s="1"/>
  <c r="Q281" i="1"/>
  <c r="U281" i="1" s="1"/>
  <c r="Q282" i="1"/>
  <c r="U282" i="1" s="1"/>
  <c r="Q283" i="1"/>
  <c r="U283" i="1" s="1"/>
  <c r="Q284" i="1"/>
  <c r="U284" i="1" s="1"/>
  <c r="Q285" i="1"/>
  <c r="U285" i="1" s="1"/>
  <c r="Q286" i="1"/>
  <c r="U286" i="1" s="1"/>
  <c r="Q287" i="1"/>
  <c r="U287" i="1" s="1"/>
  <c r="Q288" i="1"/>
  <c r="U288" i="1" s="1"/>
  <c r="Q289" i="1"/>
  <c r="U289" i="1" s="1"/>
  <c r="Q290" i="1"/>
  <c r="U290" i="1" s="1"/>
  <c r="Q291" i="1"/>
  <c r="U291" i="1" s="1"/>
  <c r="Q292" i="1"/>
  <c r="U292" i="1" s="1"/>
  <c r="Q293" i="1"/>
  <c r="U293" i="1" s="1"/>
  <c r="Q294" i="1"/>
  <c r="U294" i="1" s="1"/>
  <c r="Q295" i="1"/>
  <c r="U295" i="1" s="1"/>
  <c r="Q296" i="1"/>
  <c r="U296" i="1" s="1"/>
  <c r="Q297" i="1"/>
  <c r="U297" i="1" s="1"/>
  <c r="Q298" i="1"/>
  <c r="U298" i="1" s="1"/>
  <c r="Q299" i="1"/>
  <c r="U299" i="1" s="1"/>
  <c r="Q300" i="1"/>
  <c r="U300" i="1" s="1"/>
  <c r="Q301" i="1"/>
  <c r="U301" i="1" s="1"/>
  <c r="Q302" i="1"/>
  <c r="U302" i="1" s="1"/>
  <c r="Q303" i="1"/>
  <c r="U303" i="1" s="1"/>
  <c r="Q304" i="1"/>
  <c r="U304" i="1" s="1"/>
  <c r="Q305" i="1"/>
  <c r="U305" i="1" s="1"/>
  <c r="Q306" i="1"/>
  <c r="U306" i="1" s="1"/>
  <c r="Q307" i="1"/>
  <c r="U307" i="1" s="1"/>
  <c r="Q308" i="1"/>
  <c r="U308" i="1" s="1"/>
  <c r="Q309" i="1"/>
  <c r="U309" i="1" s="1"/>
  <c r="Q310" i="1"/>
  <c r="U310" i="1" s="1"/>
  <c r="Q311" i="1"/>
  <c r="U311" i="1" s="1"/>
  <c r="Q312" i="1"/>
  <c r="U312" i="1" s="1"/>
  <c r="Q313" i="1"/>
  <c r="U313" i="1" s="1"/>
  <c r="Q314" i="1"/>
  <c r="U314" i="1" s="1"/>
  <c r="Q315" i="1"/>
  <c r="U315" i="1" s="1"/>
  <c r="Q316" i="1"/>
  <c r="U316" i="1" s="1"/>
  <c r="Q317" i="1"/>
  <c r="U317" i="1" s="1"/>
  <c r="Q318" i="1"/>
  <c r="U318" i="1" s="1"/>
  <c r="Q319" i="1"/>
  <c r="U319" i="1" s="1"/>
  <c r="Q320" i="1"/>
  <c r="U320" i="1" s="1"/>
  <c r="Q321" i="1"/>
  <c r="U321" i="1" s="1"/>
  <c r="Q322" i="1"/>
  <c r="U322" i="1" s="1"/>
  <c r="Q323" i="1"/>
  <c r="U323" i="1" s="1"/>
  <c r="Q324" i="1"/>
  <c r="U324" i="1" s="1"/>
  <c r="Q325" i="1"/>
  <c r="U325" i="1" s="1"/>
  <c r="Q326" i="1"/>
  <c r="U326" i="1" s="1"/>
  <c r="Q327" i="1"/>
  <c r="U327" i="1" s="1"/>
  <c r="Q328" i="1"/>
  <c r="U328" i="1" s="1"/>
  <c r="Q329" i="1"/>
  <c r="U329" i="1" s="1"/>
  <c r="Q330" i="1"/>
  <c r="U330" i="1" s="1"/>
  <c r="Q331" i="1"/>
  <c r="U331" i="1" s="1"/>
  <c r="Q332" i="1"/>
  <c r="U332" i="1" s="1"/>
  <c r="Q333" i="1"/>
  <c r="U333" i="1" s="1"/>
  <c r="Q334" i="1"/>
  <c r="U334" i="1" s="1"/>
  <c r="Q335" i="1"/>
  <c r="U335" i="1" s="1"/>
  <c r="Q336" i="1"/>
  <c r="U336" i="1" s="1"/>
  <c r="Q337" i="1"/>
  <c r="U337" i="1" s="1"/>
  <c r="Q338" i="1"/>
  <c r="U338" i="1" s="1"/>
  <c r="Q339" i="1"/>
  <c r="U339" i="1" s="1"/>
  <c r="Q340" i="1"/>
  <c r="U340" i="1" s="1"/>
  <c r="Q341" i="1"/>
  <c r="U341" i="1" s="1"/>
  <c r="Q342" i="1"/>
  <c r="U342" i="1" s="1"/>
  <c r="Q343" i="1"/>
  <c r="U343" i="1" s="1"/>
  <c r="Q344" i="1"/>
  <c r="U344" i="1" s="1"/>
  <c r="Q345" i="1"/>
  <c r="U345" i="1" s="1"/>
  <c r="Q346" i="1"/>
  <c r="U346" i="1" s="1"/>
  <c r="Q347" i="1"/>
  <c r="U347" i="1" s="1"/>
  <c r="Q348" i="1"/>
  <c r="U348" i="1" s="1"/>
  <c r="Q349" i="1"/>
  <c r="U349" i="1" s="1"/>
  <c r="Q350" i="1"/>
  <c r="U350" i="1" s="1"/>
  <c r="Q351" i="1"/>
  <c r="U351" i="1" s="1"/>
  <c r="Q352" i="1"/>
  <c r="U352" i="1" s="1"/>
  <c r="Q353" i="1"/>
  <c r="U353" i="1" s="1"/>
  <c r="Q354" i="1"/>
  <c r="U354" i="1" s="1"/>
  <c r="Q355" i="1"/>
  <c r="U355" i="1" s="1"/>
  <c r="Q356" i="1"/>
  <c r="U356" i="1" s="1"/>
  <c r="Q357" i="1"/>
  <c r="U357" i="1" s="1"/>
  <c r="Q358" i="1"/>
  <c r="U358" i="1" s="1"/>
  <c r="Q359" i="1"/>
  <c r="U359" i="1" s="1"/>
  <c r="Q360" i="1"/>
  <c r="U360" i="1" s="1"/>
  <c r="Q361" i="1"/>
  <c r="U361" i="1" s="1"/>
  <c r="Q362" i="1"/>
  <c r="U362" i="1" s="1"/>
  <c r="Q363" i="1"/>
  <c r="U363" i="1" s="1"/>
  <c r="Q364" i="1"/>
  <c r="U364" i="1" s="1"/>
  <c r="Q365" i="1"/>
  <c r="U365" i="1" s="1"/>
  <c r="Q366" i="1"/>
  <c r="U366" i="1" s="1"/>
  <c r="Q367" i="1"/>
  <c r="U367" i="1" s="1"/>
  <c r="Q368" i="1"/>
  <c r="U368" i="1" s="1"/>
  <c r="Q369" i="1"/>
  <c r="U369" i="1" s="1"/>
  <c r="Q370" i="1"/>
  <c r="U370" i="1" s="1"/>
  <c r="Q371" i="1"/>
  <c r="U371" i="1" s="1"/>
  <c r="Q372" i="1"/>
  <c r="U372" i="1" s="1"/>
  <c r="Q373" i="1"/>
  <c r="U373" i="1" s="1"/>
  <c r="Q374" i="1"/>
  <c r="U374" i="1" s="1"/>
  <c r="Q375" i="1"/>
  <c r="U375" i="1" s="1"/>
  <c r="Q376" i="1"/>
  <c r="U376" i="1" s="1"/>
  <c r="Q377" i="1"/>
  <c r="U377" i="1" s="1"/>
  <c r="Q378" i="1"/>
  <c r="U378" i="1" s="1"/>
  <c r="Q379" i="1"/>
  <c r="U379" i="1" s="1"/>
  <c r="Q380" i="1"/>
  <c r="U380" i="1" s="1"/>
  <c r="Q381" i="1"/>
  <c r="U381" i="1" s="1"/>
  <c r="Q382" i="1"/>
  <c r="U382" i="1" s="1"/>
  <c r="Q383" i="1"/>
  <c r="U383" i="1" s="1"/>
  <c r="Q384" i="1"/>
  <c r="U384" i="1" s="1"/>
  <c r="Q385" i="1"/>
  <c r="U385" i="1" s="1"/>
  <c r="Q386" i="1"/>
  <c r="U386" i="1" s="1"/>
  <c r="Q387" i="1"/>
  <c r="U387" i="1" s="1"/>
  <c r="Q388" i="1"/>
  <c r="U388" i="1" s="1"/>
  <c r="Q389" i="1"/>
  <c r="U389" i="1" s="1"/>
  <c r="Q390" i="1"/>
  <c r="U390" i="1" s="1"/>
  <c r="Q391" i="1"/>
  <c r="U391" i="1" s="1"/>
  <c r="Q392" i="1"/>
  <c r="U392" i="1" s="1"/>
  <c r="Q393" i="1"/>
  <c r="U393" i="1" s="1"/>
  <c r="Q394" i="1"/>
  <c r="U394" i="1" s="1"/>
  <c r="Q395" i="1"/>
  <c r="U395" i="1" s="1"/>
  <c r="Q396" i="1"/>
  <c r="U396" i="1" s="1"/>
  <c r="Q397" i="1"/>
  <c r="U397" i="1" s="1"/>
  <c r="Q398" i="1"/>
  <c r="U398" i="1" s="1"/>
  <c r="Q399" i="1"/>
  <c r="U399" i="1" s="1"/>
  <c r="Q400" i="1"/>
  <c r="U400" i="1" s="1"/>
  <c r="Q401" i="1"/>
  <c r="U401" i="1" s="1"/>
  <c r="Q402" i="1"/>
  <c r="U402" i="1" s="1"/>
  <c r="Q403" i="1"/>
  <c r="U403" i="1" s="1"/>
  <c r="Q404" i="1"/>
  <c r="U404" i="1" s="1"/>
  <c r="Q405" i="1"/>
  <c r="U405" i="1" s="1"/>
  <c r="Q406" i="1"/>
  <c r="U406" i="1" s="1"/>
  <c r="Q407" i="1"/>
  <c r="U407" i="1" s="1"/>
  <c r="Q408" i="1"/>
  <c r="U408" i="1" s="1"/>
  <c r="Q409" i="1"/>
  <c r="U409" i="1" s="1"/>
  <c r="Q410" i="1"/>
  <c r="U410" i="1" s="1"/>
  <c r="Q411" i="1"/>
  <c r="U411" i="1" s="1"/>
  <c r="Q412" i="1"/>
  <c r="U412" i="1" s="1"/>
  <c r="Q413" i="1"/>
  <c r="U413" i="1" s="1"/>
  <c r="Q414" i="1"/>
  <c r="U414" i="1" s="1"/>
  <c r="Q415" i="1"/>
  <c r="U415" i="1" s="1"/>
  <c r="Q416" i="1"/>
  <c r="U416" i="1" s="1"/>
  <c r="Q417" i="1"/>
  <c r="U417" i="1" s="1"/>
  <c r="Q418" i="1"/>
  <c r="U418" i="1" s="1"/>
  <c r="Q419" i="1"/>
  <c r="U419" i="1" s="1"/>
  <c r="Q420" i="1"/>
  <c r="U420" i="1" s="1"/>
  <c r="Q421" i="1"/>
  <c r="U421" i="1" s="1"/>
  <c r="Q422" i="1"/>
  <c r="U422" i="1" s="1"/>
  <c r="Q423" i="1"/>
  <c r="U423" i="1" s="1"/>
  <c r="Q424" i="1"/>
  <c r="U424" i="1" s="1"/>
  <c r="Q425" i="1"/>
  <c r="U425" i="1" s="1"/>
  <c r="Q426" i="1"/>
  <c r="U426" i="1" s="1"/>
  <c r="Q427" i="1"/>
  <c r="U427" i="1" s="1"/>
  <c r="Q428" i="1"/>
  <c r="U428" i="1" s="1"/>
  <c r="Q429" i="1"/>
  <c r="U429" i="1" s="1"/>
  <c r="Q430" i="1"/>
  <c r="U430" i="1" s="1"/>
  <c r="Q431" i="1"/>
  <c r="U431" i="1" s="1"/>
  <c r="Q432" i="1"/>
  <c r="U432" i="1" s="1"/>
  <c r="Q433" i="1"/>
  <c r="U433" i="1" s="1"/>
  <c r="Q434" i="1"/>
  <c r="U434" i="1" s="1"/>
  <c r="Q435" i="1"/>
  <c r="U435" i="1" s="1"/>
  <c r="Q436" i="1"/>
  <c r="U436" i="1" s="1"/>
  <c r="Q437" i="1"/>
  <c r="U437" i="1" s="1"/>
  <c r="Q438" i="1"/>
  <c r="U438" i="1" s="1"/>
  <c r="Q439" i="1"/>
  <c r="U439" i="1" s="1"/>
  <c r="Q440" i="1"/>
  <c r="U440" i="1" s="1"/>
  <c r="Q441" i="1"/>
  <c r="U441" i="1" s="1"/>
  <c r="Q442" i="1"/>
  <c r="U442" i="1" s="1"/>
  <c r="Q443" i="1"/>
  <c r="U443" i="1" s="1"/>
  <c r="Q444" i="1"/>
  <c r="U444" i="1" s="1"/>
  <c r="Q445" i="1"/>
  <c r="U445" i="1" s="1"/>
  <c r="Q446" i="1"/>
  <c r="U446" i="1" s="1"/>
  <c r="Q448" i="1"/>
  <c r="U448" i="1" s="1"/>
  <c r="Q449" i="1"/>
  <c r="U449" i="1" s="1"/>
  <c r="Q450" i="1"/>
  <c r="U450" i="1" s="1"/>
  <c r="Q451" i="1"/>
  <c r="U451" i="1" s="1"/>
  <c r="Q452" i="1"/>
  <c r="U452" i="1" s="1"/>
  <c r="Q453" i="1"/>
  <c r="U453" i="1" s="1"/>
  <c r="Q454" i="1"/>
  <c r="U454" i="1" s="1"/>
  <c r="Q455" i="1"/>
  <c r="U455" i="1" s="1"/>
  <c r="Q456" i="1"/>
  <c r="U456" i="1" s="1"/>
  <c r="Q457" i="1"/>
  <c r="U457" i="1" s="1"/>
  <c r="Q458" i="1"/>
  <c r="U458" i="1" s="1"/>
  <c r="Q459" i="1"/>
  <c r="U459" i="1" s="1"/>
  <c r="Q460" i="1"/>
  <c r="U460" i="1" s="1"/>
  <c r="Q461" i="1"/>
  <c r="U461" i="1" s="1"/>
  <c r="Q462" i="1"/>
  <c r="U462" i="1" s="1"/>
  <c r="Q463" i="1"/>
  <c r="U463" i="1" s="1"/>
  <c r="Q464" i="1"/>
  <c r="U464" i="1" s="1"/>
  <c r="Q465" i="1"/>
  <c r="U465" i="1" s="1"/>
  <c r="Q466" i="1"/>
  <c r="U466" i="1" s="1"/>
  <c r="Q467" i="1"/>
  <c r="U467" i="1" s="1"/>
  <c r="Q468" i="1"/>
  <c r="U468" i="1" s="1"/>
  <c r="Q469" i="1"/>
  <c r="U469" i="1" s="1"/>
  <c r="Q470" i="1"/>
  <c r="U470" i="1" s="1"/>
  <c r="Q471" i="1"/>
  <c r="U471" i="1" s="1"/>
  <c r="Q472" i="1"/>
  <c r="U472" i="1" s="1"/>
  <c r="Q473" i="1"/>
  <c r="U473" i="1" s="1"/>
  <c r="Q474" i="1"/>
  <c r="U474" i="1" s="1"/>
  <c r="Q475" i="1"/>
  <c r="U475" i="1" s="1"/>
  <c r="Q476" i="1"/>
  <c r="U476" i="1" s="1"/>
  <c r="Q477" i="1"/>
  <c r="U477" i="1" s="1"/>
  <c r="Q478" i="1"/>
  <c r="U478" i="1" s="1"/>
  <c r="Q479" i="1"/>
  <c r="U479" i="1" s="1"/>
  <c r="Q480" i="1"/>
  <c r="U480" i="1" s="1"/>
  <c r="Q481" i="1"/>
  <c r="U481" i="1" s="1"/>
  <c r="Q482" i="1"/>
  <c r="U482" i="1" s="1"/>
  <c r="Q483" i="1"/>
  <c r="U483" i="1" s="1"/>
  <c r="Q484" i="1"/>
  <c r="U484" i="1" s="1"/>
  <c r="Q485" i="1"/>
  <c r="U485" i="1" s="1"/>
  <c r="Q486" i="1"/>
  <c r="U486" i="1" s="1"/>
  <c r="Q487" i="1"/>
  <c r="U487" i="1" s="1"/>
  <c r="Q488" i="1"/>
  <c r="U488" i="1" s="1"/>
  <c r="Q489" i="1"/>
  <c r="U489" i="1" s="1"/>
  <c r="Q490" i="1"/>
  <c r="U490" i="1" s="1"/>
  <c r="Q491" i="1"/>
  <c r="U491" i="1" s="1"/>
  <c r="Q492" i="1"/>
  <c r="U492" i="1" s="1"/>
  <c r="Q493" i="1"/>
  <c r="U493" i="1" s="1"/>
  <c r="Q494" i="1"/>
  <c r="U494" i="1" s="1"/>
  <c r="Q495" i="1"/>
  <c r="U495" i="1" s="1"/>
  <c r="Q496" i="1"/>
  <c r="U496" i="1" s="1"/>
  <c r="Q497" i="1"/>
  <c r="U497" i="1" s="1"/>
  <c r="Q498" i="1"/>
  <c r="U498" i="1" s="1"/>
  <c r="Q499" i="1"/>
  <c r="U499" i="1" s="1"/>
  <c r="Q500" i="1"/>
  <c r="U500" i="1" s="1"/>
  <c r="Q501" i="1"/>
  <c r="U501" i="1" s="1"/>
  <c r="Q502" i="1"/>
  <c r="U502" i="1" s="1"/>
  <c r="Q503" i="1"/>
  <c r="U503" i="1" s="1"/>
  <c r="Q504" i="1"/>
  <c r="U504" i="1" s="1"/>
  <c r="Q505" i="1"/>
  <c r="U505" i="1" s="1"/>
  <c r="Q506" i="1"/>
  <c r="U506" i="1" s="1"/>
  <c r="Q507" i="1"/>
  <c r="U507" i="1" s="1"/>
  <c r="Q508" i="1"/>
  <c r="U508" i="1" s="1"/>
  <c r="Q509" i="1"/>
  <c r="U509" i="1" s="1"/>
  <c r="Q510" i="1"/>
  <c r="U510" i="1" s="1"/>
  <c r="Q511" i="1"/>
  <c r="U511" i="1" s="1"/>
  <c r="Q512" i="1"/>
  <c r="U512" i="1" s="1"/>
  <c r="Q513" i="1"/>
  <c r="U513" i="1" s="1"/>
  <c r="Q514" i="1"/>
  <c r="U514" i="1" s="1"/>
  <c r="Q515" i="1"/>
  <c r="U515" i="1" s="1"/>
  <c r="Q516" i="1"/>
  <c r="U516" i="1" s="1"/>
  <c r="Q517" i="1"/>
  <c r="U517" i="1" s="1"/>
  <c r="Q518" i="1"/>
  <c r="U518" i="1" s="1"/>
  <c r="Q519" i="1"/>
  <c r="U519" i="1" s="1"/>
  <c r="Q520" i="1"/>
  <c r="U520" i="1" s="1"/>
  <c r="Q521" i="1"/>
  <c r="U521" i="1" s="1"/>
  <c r="Q522" i="1"/>
  <c r="U522" i="1" s="1"/>
  <c r="Q523" i="1"/>
  <c r="U523" i="1" s="1"/>
  <c r="Q524" i="1"/>
  <c r="U524" i="1" s="1"/>
  <c r="Q525" i="1"/>
  <c r="U525" i="1" s="1"/>
  <c r="Q526" i="1"/>
  <c r="U526" i="1" s="1"/>
  <c r="Q527" i="1"/>
  <c r="U527" i="1" s="1"/>
  <c r="Q528" i="1"/>
  <c r="U528" i="1" s="1"/>
  <c r="Q529" i="1"/>
  <c r="U529" i="1" s="1"/>
  <c r="Q530" i="1"/>
  <c r="U530" i="1" s="1"/>
  <c r="Q531" i="1"/>
  <c r="U531" i="1" s="1"/>
  <c r="Q532" i="1"/>
  <c r="U532" i="1" s="1"/>
  <c r="Q533" i="1"/>
  <c r="U533" i="1" s="1"/>
  <c r="Q534" i="1"/>
  <c r="U534" i="1" s="1"/>
  <c r="Q535" i="1"/>
  <c r="U535" i="1" s="1"/>
  <c r="Q536" i="1"/>
  <c r="U536" i="1" s="1"/>
  <c r="Q537" i="1"/>
  <c r="U537" i="1" s="1"/>
  <c r="Q538" i="1"/>
  <c r="U538" i="1" s="1"/>
  <c r="Q539" i="1"/>
  <c r="U539" i="1" s="1"/>
  <c r="Q540" i="1"/>
  <c r="U540" i="1" s="1"/>
  <c r="Q541" i="1"/>
  <c r="U541" i="1" s="1"/>
  <c r="Q542" i="1"/>
  <c r="U542" i="1" s="1"/>
  <c r="Q543" i="1"/>
  <c r="U543" i="1" s="1"/>
  <c r="Q544" i="1"/>
  <c r="U544" i="1" s="1"/>
  <c r="Q545" i="1"/>
  <c r="U545" i="1" s="1"/>
  <c r="Q546" i="1"/>
  <c r="U546" i="1" s="1"/>
  <c r="Q547" i="1"/>
  <c r="U547" i="1" s="1"/>
  <c r="Q548" i="1"/>
  <c r="U548" i="1" s="1"/>
  <c r="Q549" i="1"/>
  <c r="U549" i="1" s="1"/>
  <c r="Q550" i="1"/>
  <c r="U550" i="1" s="1"/>
  <c r="Q551" i="1"/>
  <c r="U551" i="1" s="1"/>
  <c r="Q552" i="1"/>
  <c r="U552" i="1" s="1"/>
  <c r="Q553" i="1"/>
  <c r="U553" i="1" s="1"/>
  <c r="Q554" i="1"/>
  <c r="U554" i="1" s="1"/>
  <c r="Q555" i="1"/>
  <c r="U555" i="1" s="1"/>
  <c r="Q556" i="1"/>
  <c r="U556" i="1" s="1"/>
  <c r="Q557" i="1"/>
  <c r="U557" i="1" s="1"/>
  <c r="Q558" i="1"/>
  <c r="U558" i="1" s="1"/>
  <c r="Q559" i="1"/>
  <c r="U559" i="1" s="1"/>
  <c r="Q560" i="1"/>
  <c r="U560" i="1" s="1"/>
  <c r="Q561" i="1"/>
  <c r="U561" i="1" s="1"/>
  <c r="Q562" i="1"/>
  <c r="U562" i="1" s="1"/>
  <c r="Q563" i="1"/>
  <c r="U563" i="1" s="1"/>
  <c r="Q564" i="1"/>
  <c r="U564" i="1" s="1"/>
  <c r="Q565" i="1"/>
  <c r="U565" i="1" s="1"/>
  <c r="Q566" i="1"/>
  <c r="U566" i="1" s="1"/>
  <c r="Q567" i="1"/>
  <c r="U567" i="1" s="1"/>
  <c r="Q568" i="1"/>
  <c r="U568" i="1" s="1"/>
  <c r="Q569" i="1"/>
  <c r="U569" i="1" s="1"/>
  <c r="Q570" i="1"/>
  <c r="U570" i="1" s="1"/>
  <c r="Q571" i="1"/>
  <c r="U571" i="1" s="1"/>
  <c r="Q572" i="1"/>
  <c r="U572" i="1" s="1"/>
  <c r="Q573" i="1"/>
  <c r="U573" i="1" s="1"/>
  <c r="Q574" i="1"/>
  <c r="U574" i="1" s="1"/>
  <c r="Q575" i="1"/>
  <c r="U575" i="1" s="1"/>
  <c r="Q576" i="1"/>
  <c r="U576" i="1" s="1"/>
  <c r="Q578" i="1"/>
  <c r="U578" i="1" s="1"/>
  <c r="Q579" i="1"/>
  <c r="U579" i="1" s="1"/>
  <c r="Q580" i="1"/>
  <c r="U580" i="1" s="1"/>
  <c r="Q581" i="1"/>
  <c r="U581" i="1" s="1"/>
  <c r="Q582" i="1"/>
  <c r="U582" i="1" s="1"/>
  <c r="Q583" i="1"/>
  <c r="U583" i="1" s="1"/>
  <c r="Q584" i="1"/>
  <c r="U584" i="1" s="1"/>
  <c r="Q586" i="1"/>
  <c r="U586" i="1" s="1"/>
  <c r="Q587" i="1"/>
  <c r="U587" i="1" s="1"/>
  <c r="Q588" i="1"/>
  <c r="U588" i="1" s="1"/>
  <c r="Q589" i="1"/>
  <c r="U589" i="1" s="1"/>
  <c r="Q591" i="1"/>
  <c r="U591" i="1" s="1"/>
  <c r="Q593" i="1"/>
  <c r="U593" i="1" s="1"/>
  <c r="Q594" i="1"/>
  <c r="U594" i="1" s="1"/>
  <c r="Q595" i="1"/>
  <c r="U595" i="1" s="1"/>
  <c r="Q596" i="1"/>
  <c r="U596" i="1" s="1"/>
  <c r="Q597" i="1"/>
  <c r="U597" i="1" s="1"/>
  <c r="Q598" i="1"/>
  <c r="U598" i="1" s="1"/>
  <c r="Q599" i="1"/>
  <c r="U599" i="1" s="1"/>
  <c r="Q600" i="1"/>
  <c r="U600" i="1" s="1"/>
  <c r="Q601" i="1"/>
  <c r="U601" i="1" s="1"/>
  <c r="Q602" i="1"/>
  <c r="U602" i="1" s="1"/>
  <c r="Q603" i="1"/>
  <c r="U603" i="1" s="1"/>
  <c r="Q604" i="1"/>
  <c r="U604" i="1" s="1"/>
  <c r="Q605" i="1"/>
  <c r="U605" i="1" s="1"/>
  <c r="Q606" i="1"/>
  <c r="U606" i="1" s="1"/>
  <c r="Q607" i="1"/>
  <c r="U607" i="1" s="1"/>
  <c r="Q608" i="1"/>
  <c r="U608" i="1" s="1"/>
  <c r="Q609" i="1"/>
  <c r="U609" i="1" s="1"/>
  <c r="Q610" i="1"/>
  <c r="U610" i="1" s="1"/>
  <c r="Q611" i="1"/>
  <c r="U611" i="1" s="1"/>
  <c r="Q612" i="1"/>
  <c r="U612" i="1" s="1"/>
  <c r="Q613" i="1"/>
  <c r="U613" i="1" s="1"/>
  <c r="Q614" i="1"/>
  <c r="U614" i="1" s="1"/>
  <c r="Q615" i="1"/>
  <c r="U615" i="1" s="1"/>
  <c r="Q616" i="1"/>
  <c r="U616" i="1" s="1"/>
  <c r="Q617" i="1"/>
  <c r="U617" i="1" s="1"/>
  <c r="Q619" i="1"/>
  <c r="U619" i="1" s="1"/>
  <c r="Q620" i="1"/>
  <c r="U620" i="1" s="1"/>
  <c r="Q621" i="1"/>
  <c r="U621" i="1" s="1"/>
  <c r="Q622" i="1"/>
  <c r="U622" i="1" s="1"/>
  <c r="Q623" i="1"/>
  <c r="U623" i="1" s="1"/>
  <c r="Q624" i="1"/>
  <c r="U624" i="1" s="1"/>
  <c r="Q625" i="1"/>
  <c r="U625" i="1" s="1"/>
  <c r="Q626" i="1"/>
  <c r="U626" i="1" s="1"/>
  <c r="Q627" i="1"/>
  <c r="U627" i="1" s="1"/>
  <c r="Q628" i="1"/>
  <c r="U628" i="1" s="1"/>
  <c r="Q629" i="1"/>
  <c r="U629" i="1" s="1"/>
  <c r="Q630" i="1"/>
  <c r="U630" i="1" s="1"/>
  <c r="Q631" i="1"/>
  <c r="U631" i="1" s="1"/>
  <c r="Q632" i="1"/>
  <c r="U632" i="1" s="1"/>
  <c r="Q633" i="1"/>
  <c r="U633" i="1" s="1"/>
  <c r="Q637" i="1"/>
  <c r="U637" i="1" s="1"/>
  <c r="Q638" i="1"/>
  <c r="U638" i="1" s="1"/>
  <c r="Q639" i="1"/>
  <c r="U639" i="1" s="1"/>
  <c r="Q640" i="1"/>
  <c r="U640" i="1" s="1"/>
  <c r="Q641" i="1"/>
  <c r="U641" i="1" s="1"/>
  <c r="Q642" i="1"/>
  <c r="U642" i="1" s="1"/>
  <c r="Q643" i="1"/>
  <c r="U643" i="1" s="1"/>
  <c r="Q644" i="1"/>
  <c r="U644" i="1" s="1"/>
  <c r="Q645" i="1"/>
  <c r="U645" i="1" s="1"/>
  <c r="Q646" i="1"/>
  <c r="U646" i="1" s="1"/>
  <c r="Q647" i="1"/>
  <c r="U647" i="1" s="1"/>
  <c r="Q648" i="1"/>
  <c r="U648" i="1" s="1"/>
  <c r="Q649" i="1"/>
  <c r="U649" i="1" s="1"/>
  <c r="Q650" i="1"/>
  <c r="U650" i="1" s="1"/>
  <c r="Q651" i="1"/>
  <c r="U651" i="1" s="1"/>
  <c r="Q652" i="1"/>
  <c r="U652" i="1" s="1"/>
  <c r="Q653" i="1"/>
  <c r="U653" i="1" s="1"/>
  <c r="Q654" i="1"/>
  <c r="U654" i="1" s="1"/>
  <c r="Q655" i="1"/>
  <c r="U655" i="1" s="1"/>
  <c r="Q656" i="1"/>
  <c r="U656" i="1" s="1"/>
  <c r="Q657" i="1"/>
  <c r="U657" i="1" s="1"/>
  <c r="Q658" i="1"/>
  <c r="U658" i="1" s="1"/>
  <c r="Q659" i="1"/>
  <c r="U659" i="1" s="1"/>
  <c r="Q660" i="1"/>
  <c r="U660" i="1" s="1"/>
  <c r="Q661" i="1"/>
  <c r="U661" i="1" s="1"/>
  <c r="Q662" i="1"/>
  <c r="U662" i="1" s="1"/>
  <c r="Q663" i="1"/>
  <c r="U663" i="1" s="1"/>
  <c r="Q664" i="1"/>
  <c r="U664" i="1" s="1"/>
  <c r="Q665" i="1"/>
  <c r="U665" i="1" s="1"/>
  <c r="Q667" i="1"/>
  <c r="U667" i="1" s="1"/>
  <c r="Q668" i="1"/>
  <c r="U668" i="1" s="1"/>
  <c r="Q669" i="1"/>
  <c r="U669" i="1" s="1"/>
  <c r="Q670" i="1"/>
  <c r="U670" i="1" s="1"/>
  <c r="Q671" i="1"/>
  <c r="U671" i="1" s="1"/>
  <c r="Q672" i="1"/>
  <c r="U672" i="1" s="1"/>
  <c r="Q673" i="1"/>
  <c r="U673" i="1" s="1"/>
  <c r="Q674" i="1"/>
  <c r="U674" i="1" s="1"/>
  <c r="Q675" i="1"/>
  <c r="U675" i="1" s="1"/>
  <c r="Q676" i="1"/>
  <c r="U676" i="1" s="1"/>
  <c r="Q677" i="1"/>
  <c r="U677" i="1" s="1"/>
  <c r="Q678" i="1"/>
  <c r="U678" i="1" s="1"/>
  <c r="Q679" i="1"/>
  <c r="U679" i="1" s="1"/>
  <c r="Q681" i="1"/>
  <c r="U681" i="1" s="1"/>
  <c r="Q682" i="1"/>
  <c r="U682" i="1" s="1"/>
  <c r="Q683" i="1"/>
  <c r="U683" i="1" s="1"/>
  <c r="Q684" i="1"/>
  <c r="U684" i="1" s="1"/>
  <c r="Q685" i="1"/>
  <c r="U685" i="1" s="1"/>
  <c r="Q686" i="1"/>
  <c r="U686" i="1" s="1"/>
  <c r="Q687" i="1"/>
  <c r="U687" i="1" s="1"/>
  <c r="Q688" i="1"/>
  <c r="U688" i="1" s="1"/>
  <c r="Q689" i="1"/>
  <c r="U689" i="1" s="1"/>
  <c r="Q690" i="1"/>
  <c r="U690" i="1" s="1"/>
  <c r="Q691" i="1"/>
  <c r="U691" i="1" s="1"/>
  <c r="Q692" i="1"/>
  <c r="U692" i="1" s="1"/>
  <c r="Q693" i="1"/>
  <c r="U693" i="1" s="1"/>
  <c r="Q694" i="1"/>
  <c r="U694" i="1" s="1"/>
  <c r="Q695" i="1"/>
  <c r="U695" i="1" s="1"/>
  <c r="Q696" i="1"/>
  <c r="U696" i="1" s="1"/>
  <c r="Q697" i="1"/>
  <c r="U697" i="1" s="1"/>
  <c r="Q698" i="1"/>
  <c r="U698" i="1" s="1"/>
  <c r="Q699" i="1"/>
  <c r="U699" i="1" s="1"/>
  <c r="Q700" i="1"/>
  <c r="U700" i="1" s="1"/>
  <c r="Q701" i="1"/>
  <c r="U701" i="1" s="1"/>
  <c r="Q704" i="1"/>
  <c r="U704" i="1" s="1"/>
  <c r="Q705" i="1"/>
  <c r="U705" i="1" s="1"/>
  <c r="Q706" i="1"/>
  <c r="U706" i="1" s="1"/>
  <c r="Q707" i="1"/>
  <c r="U707" i="1" s="1"/>
  <c r="Q708" i="1"/>
  <c r="U708" i="1" s="1"/>
  <c r="Q709" i="1"/>
  <c r="U709" i="1" s="1"/>
  <c r="Q710" i="1"/>
  <c r="U710" i="1" s="1"/>
  <c r="Q711" i="1"/>
  <c r="U711" i="1" s="1"/>
  <c r="Q712" i="1"/>
  <c r="U712" i="1" s="1"/>
  <c r="Q713" i="1"/>
  <c r="U713" i="1" s="1"/>
  <c r="Q714" i="1"/>
  <c r="U714" i="1" s="1"/>
  <c r="Q715" i="1"/>
  <c r="U715" i="1" s="1"/>
  <c r="Q717" i="1"/>
  <c r="U717" i="1" s="1"/>
  <c r="Q718" i="1"/>
  <c r="U718" i="1" s="1"/>
  <c r="Q719" i="1"/>
  <c r="U719" i="1" s="1"/>
  <c r="Q720" i="1"/>
  <c r="U720" i="1" s="1"/>
  <c r="Q721" i="1"/>
  <c r="U721" i="1" s="1"/>
  <c r="Q722" i="1"/>
  <c r="U722" i="1" s="1"/>
  <c r="Q723" i="1"/>
  <c r="U723" i="1" s="1"/>
  <c r="Q724" i="1"/>
  <c r="U724" i="1" s="1"/>
  <c r="Q725" i="1"/>
  <c r="U725" i="1" s="1"/>
  <c r="Q726" i="1"/>
  <c r="U726" i="1" s="1"/>
  <c r="Q727" i="1"/>
  <c r="U727" i="1" s="1"/>
  <c r="Q728" i="1"/>
  <c r="U728" i="1" s="1"/>
  <c r="Q729" i="1"/>
  <c r="U729" i="1" s="1"/>
  <c r="Q730" i="1"/>
  <c r="U730" i="1" s="1"/>
  <c r="Q731" i="1"/>
  <c r="U731" i="1" s="1"/>
  <c r="Q732" i="1"/>
  <c r="U732" i="1" s="1"/>
  <c r="Q733" i="1"/>
  <c r="U733" i="1" s="1"/>
  <c r="Q734" i="1"/>
  <c r="U734" i="1" s="1"/>
  <c r="Q735" i="1"/>
  <c r="U735" i="1" s="1"/>
  <c r="Q736" i="1"/>
  <c r="U736" i="1" s="1"/>
  <c r="Q737" i="1"/>
  <c r="U737" i="1" s="1"/>
  <c r="Q738" i="1"/>
  <c r="U738" i="1" s="1"/>
  <c r="Q739" i="1"/>
  <c r="U739" i="1" s="1"/>
  <c r="Q740" i="1"/>
  <c r="U740" i="1" s="1"/>
  <c r="Q741" i="1"/>
  <c r="U741" i="1" s="1"/>
  <c r="Q742" i="1"/>
  <c r="U742" i="1" s="1"/>
  <c r="Q743" i="1"/>
  <c r="U743" i="1" s="1"/>
  <c r="Q744" i="1"/>
  <c r="U744" i="1" s="1"/>
  <c r="Q745" i="1"/>
  <c r="U745" i="1" s="1"/>
  <c r="Q746" i="1"/>
  <c r="U746" i="1" s="1"/>
  <c r="Q747" i="1"/>
  <c r="U747" i="1" s="1"/>
  <c r="Q748" i="1"/>
  <c r="U748" i="1" s="1"/>
  <c r="Q749" i="1"/>
  <c r="U749" i="1" s="1"/>
  <c r="Q750" i="1"/>
  <c r="U750" i="1" s="1"/>
  <c r="Q751" i="1"/>
  <c r="U751" i="1" s="1"/>
  <c r="Q752" i="1"/>
  <c r="U752" i="1" s="1"/>
  <c r="Q753" i="1"/>
  <c r="U753" i="1" s="1"/>
  <c r="Q754" i="1"/>
  <c r="U754" i="1" s="1"/>
  <c r="Q755" i="1"/>
  <c r="U755" i="1" s="1"/>
  <c r="Q756" i="1"/>
  <c r="U756" i="1" s="1"/>
  <c r="Q757" i="1"/>
  <c r="U757" i="1" s="1"/>
  <c r="Q758" i="1"/>
  <c r="U758" i="1" s="1"/>
  <c r="Q759" i="1"/>
  <c r="U759" i="1" s="1"/>
  <c r="Q760" i="1"/>
  <c r="U760" i="1" s="1"/>
  <c r="Q761" i="1"/>
  <c r="U761" i="1" s="1"/>
  <c r="Q762" i="1"/>
  <c r="U762" i="1" s="1"/>
  <c r="Q763" i="1"/>
  <c r="U763" i="1" s="1"/>
  <c r="Q764" i="1"/>
  <c r="U764" i="1" s="1"/>
  <c r="Q765" i="1"/>
  <c r="U765" i="1" s="1"/>
  <c r="Q766" i="1"/>
  <c r="U766" i="1" s="1"/>
  <c r="Q767" i="1"/>
  <c r="U767" i="1" s="1"/>
  <c r="Q768" i="1"/>
  <c r="U768" i="1" s="1"/>
  <c r="Q769" i="1"/>
  <c r="U769" i="1" s="1"/>
  <c r="Q770" i="1"/>
  <c r="U770" i="1" s="1"/>
  <c r="Q771" i="1"/>
  <c r="U771" i="1" s="1"/>
  <c r="Q772" i="1"/>
  <c r="U772" i="1" s="1"/>
  <c r="Q773" i="1"/>
  <c r="U773" i="1" s="1"/>
  <c r="Q774" i="1"/>
  <c r="U774" i="1" s="1"/>
  <c r="Q775" i="1"/>
  <c r="U775" i="1" s="1"/>
  <c r="Q776" i="1"/>
  <c r="U776" i="1" s="1"/>
  <c r="Q777" i="1"/>
  <c r="U777" i="1" s="1"/>
  <c r="Q778" i="1"/>
  <c r="U778" i="1" s="1"/>
  <c r="Q779" i="1"/>
  <c r="U779" i="1" s="1"/>
  <c r="Q780" i="1"/>
  <c r="U780" i="1" s="1"/>
  <c r="Q781" i="1"/>
  <c r="U781" i="1" s="1"/>
  <c r="Q782" i="1"/>
  <c r="U782" i="1" s="1"/>
  <c r="Q783" i="1"/>
  <c r="U783" i="1" s="1"/>
  <c r="Q784" i="1"/>
  <c r="U784" i="1" s="1"/>
  <c r="Q785" i="1"/>
  <c r="U785" i="1" s="1"/>
  <c r="Q786" i="1"/>
  <c r="U786" i="1" s="1"/>
  <c r="Q787" i="1"/>
  <c r="U787" i="1" s="1"/>
  <c r="Q788" i="1"/>
  <c r="U788" i="1" s="1"/>
  <c r="Q789" i="1"/>
  <c r="U789" i="1" s="1"/>
  <c r="Q790" i="1"/>
  <c r="U790" i="1" s="1"/>
  <c r="Q791" i="1"/>
  <c r="U791" i="1" s="1"/>
  <c r="Q792" i="1"/>
  <c r="U792" i="1" s="1"/>
  <c r="Q793" i="1"/>
  <c r="U793" i="1" s="1"/>
  <c r="Q794" i="1"/>
  <c r="U794" i="1" s="1"/>
  <c r="Q795" i="1"/>
  <c r="U795" i="1" s="1"/>
  <c r="Q796" i="1"/>
  <c r="U796" i="1" s="1"/>
  <c r="Q797" i="1"/>
  <c r="U797" i="1" s="1"/>
  <c r="Q798" i="1"/>
  <c r="U798" i="1" s="1"/>
  <c r="Q799" i="1"/>
  <c r="U799" i="1" s="1"/>
  <c r="Q800" i="1"/>
  <c r="U800" i="1" s="1"/>
  <c r="Q801" i="1"/>
  <c r="U801" i="1" s="1"/>
  <c r="Q802" i="1"/>
  <c r="U802" i="1" s="1"/>
  <c r="Q803" i="1"/>
  <c r="U803" i="1" s="1"/>
  <c r="Q804" i="1"/>
  <c r="U804" i="1" s="1"/>
  <c r="Q805" i="1"/>
  <c r="U805" i="1" s="1"/>
  <c r="Q806" i="1"/>
  <c r="U806" i="1" s="1"/>
  <c r="Q807" i="1"/>
  <c r="U807" i="1" s="1"/>
  <c r="Q808" i="1"/>
  <c r="U808" i="1" s="1"/>
  <c r="Q809" i="1"/>
  <c r="U809" i="1" s="1"/>
  <c r="Q810" i="1"/>
  <c r="U810" i="1" s="1"/>
  <c r="Q811" i="1"/>
  <c r="U811" i="1" s="1"/>
  <c r="Q812" i="1"/>
  <c r="U812" i="1" s="1"/>
  <c r="Q813" i="1"/>
  <c r="U813" i="1" s="1"/>
  <c r="Q814" i="1"/>
  <c r="U814" i="1" s="1"/>
  <c r="Q815" i="1"/>
  <c r="U815" i="1" s="1"/>
  <c r="Q816" i="1"/>
  <c r="U816" i="1" s="1"/>
  <c r="Q817" i="1"/>
  <c r="U817" i="1" s="1"/>
  <c r="Q818" i="1"/>
  <c r="U818" i="1" s="1"/>
  <c r="Q819" i="1"/>
  <c r="U819" i="1" s="1"/>
  <c r="Q820" i="1"/>
  <c r="U820" i="1" s="1"/>
  <c r="Q821" i="1"/>
  <c r="U821" i="1" s="1"/>
  <c r="Q822" i="1"/>
  <c r="U822" i="1" s="1"/>
  <c r="Q823" i="1"/>
  <c r="U823" i="1" s="1"/>
  <c r="Q825" i="1"/>
  <c r="U825" i="1" s="1"/>
  <c r="Q826" i="1"/>
  <c r="U826" i="1" s="1"/>
  <c r="Q827" i="1"/>
  <c r="U827" i="1" s="1"/>
  <c r="Q828" i="1"/>
  <c r="U828" i="1" s="1"/>
  <c r="Q829" i="1"/>
  <c r="U829" i="1" s="1"/>
  <c r="Q830" i="1"/>
  <c r="U830" i="1" s="1"/>
  <c r="Q831" i="1"/>
  <c r="U831" i="1" s="1"/>
  <c r="Q864" i="1" l="1"/>
  <c r="M864" i="1"/>
  <c r="T28" i="1"/>
  <c r="T32" i="1"/>
  <c r="T40" i="1"/>
  <c r="T44" i="1"/>
  <c r="T48" i="1"/>
  <c r="T52" i="1"/>
  <c r="T72" i="1"/>
  <c r="T103" i="1"/>
  <c r="T131" i="1"/>
  <c r="T222" i="1"/>
  <c r="R254" i="1"/>
  <c r="R258" i="1"/>
  <c r="R273" i="1"/>
  <c r="R276" i="1"/>
  <c r="T301" i="1"/>
  <c r="R317" i="1"/>
  <c r="R325" i="1"/>
  <c r="R333" i="1"/>
  <c r="R341" i="1"/>
  <c r="R349" i="1"/>
  <c r="R353" i="1"/>
  <c r="T365" i="1"/>
  <c r="T369" i="1"/>
  <c r="T426" i="1"/>
  <c r="R438" i="1"/>
  <c r="T439" i="1"/>
  <c r="T442" i="1"/>
  <c r="T454" i="1"/>
  <c r="R455" i="1"/>
  <c r="R458" i="1"/>
  <c r="R481" i="1"/>
  <c r="T493" i="1"/>
  <c r="R511" i="1"/>
  <c r="T516" i="1"/>
  <c r="R531" i="1"/>
  <c r="R544" i="1"/>
  <c r="R559" i="1"/>
  <c r="T563" i="1"/>
  <c r="R575" i="1"/>
  <c r="T576" i="1"/>
  <c r="R591" i="1"/>
  <c r="R595" i="1"/>
  <c r="R608" i="1"/>
  <c r="R623" i="1"/>
  <c r="R675" i="1"/>
  <c r="R687" i="1"/>
  <c r="R728" i="1"/>
  <c r="R729" i="1"/>
  <c r="T732" i="1"/>
  <c r="R736" i="1"/>
  <c r="T760" i="1"/>
  <c r="R764" i="1"/>
  <c r="T772" i="1"/>
  <c r="T784" i="1"/>
  <c r="R793" i="1"/>
  <c r="R796" i="1"/>
  <c r="T804" i="1"/>
  <c r="R825" i="1"/>
  <c r="T812" i="1" l="1"/>
  <c r="R768" i="1"/>
  <c r="R744" i="1"/>
  <c r="R721" i="1"/>
  <c r="R860" i="1"/>
  <c r="R706" i="1"/>
  <c r="R555" i="1"/>
  <c r="T535" i="1"/>
  <c r="T776" i="1"/>
  <c r="R748" i="1"/>
  <c r="R710" i="1"/>
  <c r="R679" i="1"/>
  <c r="R655" i="1"/>
  <c r="R551" i="1"/>
  <c r="T808" i="1"/>
  <c r="T780" i="1"/>
  <c r="T702" i="1"/>
  <c r="R691" i="1"/>
  <c r="R659" i="1"/>
  <c r="R627" i="1"/>
  <c r="R571" i="1"/>
  <c r="R539" i="1"/>
  <c r="T817" i="1"/>
  <c r="R769" i="1"/>
  <c r="R703" i="1"/>
  <c r="T624" i="1"/>
  <c r="R415" i="1"/>
  <c r="T380" i="1"/>
  <c r="R366" i="1"/>
  <c r="R306" i="1"/>
  <c r="T842" i="1"/>
  <c r="T852" i="1"/>
  <c r="T446" i="1"/>
  <c r="R430" i="1"/>
  <c r="R418" i="1"/>
  <c r="R414" i="1"/>
  <c r="R398" i="1"/>
  <c r="T382" i="1"/>
  <c r="R379" i="1"/>
  <c r="T376" i="1"/>
  <c r="R313" i="1"/>
  <c r="R297" i="1"/>
  <c r="R284" i="1"/>
  <c r="T270" i="1"/>
  <c r="T266" i="1"/>
  <c r="T246" i="1"/>
  <c r="T234" i="1"/>
  <c r="T837" i="1"/>
  <c r="T207" i="1"/>
  <c r="T187" i="1"/>
  <c r="T171" i="1"/>
  <c r="T159" i="1"/>
  <c r="T155" i="1"/>
  <c r="T143" i="1"/>
  <c r="T123" i="1"/>
  <c r="T111" i="1"/>
  <c r="T79" i="1"/>
  <c r="T64" i="1"/>
  <c r="T36" i="1"/>
  <c r="T25" i="1"/>
  <c r="T833" i="1"/>
  <c r="T16" i="1"/>
  <c r="R849" i="1"/>
  <c r="T703" i="1"/>
  <c r="T769" i="1"/>
  <c r="T306" i="1"/>
  <c r="T455" i="1"/>
  <c r="S455" i="1" s="1"/>
  <c r="T313" i="1"/>
  <c r="S313" i="1" s="1"/>
  <c r="R466" i="1"/>
  <c r="T107" i="1"/>
  <c r="R386" i="1"/>
  <c r="T254" i="1"/>
  <c r="S254" i="1" s="1"/>
  <c r="R266" i="1"/>
  <c r="R60" i="1"/>
  <c r="R131" i="1"/>
  <c r="S131" i="1" s="1"/>
  <c r="R222" i="1"/>
  <c r="S222" i="1" s="1"/>
  <c r="R671" i="1"/>
  <c r="R792" i="1"/>
  <c r="T687" i="1"/>
  <c r="S687" i="1" s="1"/>
  <c r="T627" i="1"/>
  <c r="T379" i="1"/>
  <c r="T87" i="1"/>
  <c r="T195" i="1"/>
  <c r="T345" i="1"/>
  <c r="R856" i="1"/>
  <c r="T386" i="1"/>
  <c r="T258" i="1"/>
  <c r="S258" i="1" s="1"/>
  <c r="R199" i="1"/>
  <c r="R833" i="1"/>
  <c r="R87" i="1"/>
  <c r="R171" i="1"/>
  <c r="T729" i="1"/>
  <c r="S729" i="1" s="1"/>
  <c r="T497" i="1"/>
  <c r="R702" i="1"/>
  <c r="T595" i="1"/>
  <c r="S595" i="1" s="1"/>
  <c r="T710" i="1"/>
  <c r="S710" i="1" s="1"/>
  <c r="T659" i="1"/>
  <c r="T75" i="1"/>
  <c r="T175" i="1"/>
  <c r="R535" i="1"/>
  <c r="T199" i="1"/>
  <c r="R25" i="1"/>
  <c r="R91" i="1"/>
  <c r="R175" i="1"/>
  <c r="T793" i="1"/>
  <c r="S793" i="1" s="1"/>
  <c r="R446" i="1"/>
  <c r="T555" i="1"/>
  <c r="R639" i="1"/>
  <c r="R760" i="1"/>
  <c r="S760" i="1" s="1"/>
  <c r="T655" i="1"/>
  <c r="T591" i="1"/>
  <c r="S591" i="1" s="1"/>
  <c r="T410" i="1"/>
  <c r="T856" i="1"/>
  <c r="R607" i="1"/>
  <c r="T623" i="1"/>
  <c r="S623" i="1" s="1"/>
  <c r="T691" i="1"/>
  <c r="R361" i="1"/>
  <c r="R402" i="1"/>
  <c r="R52" i="1"/>
  <c r="S52" i="1" s="1"/>
  <c r="R127" i="1"/>
  <c r="R837" i="1"/>
  <c r="T366" i="1"/>
  <c r="R828" i="1"/>
  <c r="T828" i="1"/>
  <c r="T819" i="1"/>
  <c r="R819" i="1"/>
  <c r="T811" i="1"/>
  <c r="R811" i="1"/>
  <c r="T803" i="1"/>
  <c r="R803" i="1"/>
  <c r="T795" i="1"/>
  <c r="R795" i="1"/>
  <c r="T787" i="1"/>
  <c r="R787" i="1"/>
  <c r="T779" i="1"/>
  <c r="R779" i="1"/>
  <c r="T775" i="1"/>
  <c r="R775" i="1"/>
  <c r="T767" i="1"/>
  <c r="R767" i="1"/>
  <c r="T759" i="1"/>
  <c r="R759" i="1"/>
  <c r="T751" i="1"/>
  <c r="R751" i="1"/>
  <c r="R743" i="1"/>
  <c r="T743" i="1"/>
  <c r="T735" i="1"/>
  <c r="R735" i="1"/>
  <c r="T724" i="1"/>
  <c r="R724" i="1"/>
  <c r="R862" i="1"/>
  <c r="T862" i="1"/>
  <c r="T711" i="1"/>
  <c r="R711" i="1"/>
  <c r="T705" i="1"/>
  <c r="R705" i="1"/>
  <c r="T698" i="1"/>
  <c r="R698" i="1"/>
  <c r="T690" i="1"/>
  <c r="R690" i="1"/>
  <c r="T682" i="1"/>
  <c r="R682" i="1"/>
  <c r="T674" i="1"/>
  <c r="R674" i="1"/>
  <c r="T666" i="1"/>
  <c r="R666" i="1"/>
  <c r="T658" i="1"/>
  <c r="R658" i="1"/>
  <c r="T650" i="1"/>
  <c r="R650" i="1"/>
  <c r="R642" i="1"/>
  <c r="T642" i="1"/>
  <c r="T634" i="1"/>
  <c r="R634" i="1"/>
  <c r="T622" i="1"/>
  <c r="R622" i="1"/>
  <c r="T614" i="1"/>
  <c r="R614" i="1"/>
  <c r="R606" i="1"/>
  <c r="T606" i="1"/>
  <c r="T598" i="1"/>
  <c r="R598" i="1"/>
  <c r="T590" i="1"/>
  <c r="R590" i="1"/>
  <c r="R578" i="1"/>
  <c r="T578" i="1"/>
  <c r="T570" i="1"/>
  <c r="R570" i="1"/>
  <c r="T562" i="1"/>
  <c r="R562" i="1"/>
  <c r="T554" i="1"/>
  <c r="R554" i="1"/>
  <c r="T546" i="1"/>
  <c r="R546" i="1"/>
  <c r="T538" i="1"/>
  <c r="R538" i="1"/>
  <c r="T530" i="1"/>
  <c r="R530" i="1"/>
  <c r="T523" i="1"/>
  <c r="R523" i="1"/>
  <c r="R518" i="1"/>
  <c r="T518" i="1"/>
  <c r="T510" i="1"/>
  <c r="R510" i="1"/>
  <c r="R500" i="1"/>
  <c r="T500" i="1"/>
  <c r="R492" i="1"/>
  <c r="T492" i="1"/>
  <c r="T484" i="1"/>
  <c r="R484" i="1"/>
  <c r="T476" i="1"/>
  <c r="R476" i="1"/>
  <c r="T469" i="1"/>
  <c r="R469" i="1"/>
  <c r="T461" i="1"/>
  <c r="R461" i="1"/>
  <c r="T449" i="1"/>
  <c r="R449" i="1"/>
  <c r="T437" i="1"/>
  <c r="R437" i="1"/>
  <c r="T429" i="1"/>
  <c r="R429" i="1"/>
  <c r="T421" i="1"/>
  <c r="R421" i="1"/>
  <c r="R413" i="1"/>
  <c r="T413" i="1"/>
  <c r="T405" i="1"/>
  <c r="R405" i="1"/>
  <c r="T397" i="1"/>
  <c r="R397" i="1"/>
  <c r="T389" i="1"/>
  <c r="R389" i="1"/>
  <c r="T378" i="1"/>
  <c r="R378" i="1"/>
  <c r="T372" i="1"/>
  <c r="R372" i="1"/>
  <c r="T364" i="1"/>
  <c r="R364" i="1"/>
  <c r="T356" i="1"/>
  <c r="R356" i="1"/>
  <c r="T348" i="1"/>
  <c r="R348" i="1"/>
  <c r="T340" i="1"/>
  <c r="R340" i="1"/>
  <c r="T328" i="1"/>
  <c r="R328" i="1"/>
  <c r="T320" i="1"/>
  <c r="R320" i="1"/>
  <c r="T312" i="1"/>
  <c r="R312" i="1"/>
  <c r="T300" i="1"/>
  <c r="R300" i="1"/>
  <c r="T292" i="1"/>
  <c r="R292" i="1"/>
  <c r="R286" i="1"/>
  <c r="T286" i="1"/>
  <c r="T279" i="1"/>
  <c r="R279" i="1"/>
  <c r="R272" i="1"/>
  <c r="T272" i="1"/>
  <c r="T269" i="1"/>
  <c r="R269" i="1"/>
  <c r="T261" i="1"/>
  <c r="R261" i="1"/>
  <c r="T249" i="1"/>
  <c r="R249" i="1"/>
  <c r="T241" i="1"/>
  <c r="R241" i="1"/>
  <c r="T233" i="1"/>
  <c r="R233" i="1"/>
  <c r="T225" i="1"/>
  <c r="R225" i="1"/>
  <c r="R221" i="1"/>
  <c r="T221" i="1"/>
  <c r="T210" i="1"/>
  <c r="R210" i="1"/>
  <c r="T202" i="1"/>
  <c r="R202" i="1"/>
  <c r="R194" i="1"/>
  <c r="T194" i="1"/>
  <c r="R182" i="1"/>
  <c r="T182" i="1"/>
  <c r="T174" i="1"/>
  <c r="R174" i="1"/>
  <c r="R166" i="1"/>
  <c r="T166" i="1"/>
  <c r="R158" i="1"/>
  <c r="T158" i="1"/>
  <c r="R150" i="1"/>
  <c r="T150" i="1"/>
  <c r="T138" i="1"/>
  <c r="R138" i="1"/>
  <c r="T126" i="1"/>
  <c r="R126" i="1"/>
  <c r="T114" i="1"/>
  <c r="R114" i="1"/>
  <c r="T71" i="1"/>
  <c r="R71" i="1"/>
  <c r="R824" i="1"/>
  <c r="T824" i="1"/>
  <c r="T815" i="1"/>
  <c r="R815" i="1"/>
  <c r="T807" i="1"/>
  <c r="R807" i="1"/>
  <c r="T799" i="1"/>
  <c r="R799" i="1"/>
  <c r="R791" i="1"/>
  <c r="T791" i="1"/>
  <c r="T783" i="1"/>
  <c r="R783" i="1"/>
  <c r="T771" i="1"/>
  <c r="R771" i="1"/>
  <c r="R763" i="1"/>
  <c r="T763" i="1"/>
  <c r="T755" i="1"/>
  <c r="R755" i="1"/>
  <c r="T747" i="1"/>
  <c r="R747" i="1"/>
  <c r="T739" i="1"/>
  <c r="R739" i="1"/>
  <c r="T731" i="1"/>
  <c r="R731" i="1"/>
  <c r="T727" i="1"/>
  <c r="R727" i="1"/>
  <c r="T720" i="1"/>
  <c r="R720" i="1"/>
  <c r="T715" i="1"/>
  <c r="R715" i="1"/>
  <c r="T709" i="1"/>
  <c r="R709" i="1"/>
  <c r="T857" i="1"/>
  <c r="R857" i="1"/>
  <c r="R694" i="1"/>
  <c r="T694" i="1"/>
  <c r="T686" i="1"/>
  <c r="R686" i="1"/>
  <c r="T678" i="1"/>
  <c r="R678" i="1"/>
  <c r="T670" i="1"/>
  <c r="R670" i="1"/>
  <c r="T662" i="1"/>
  <c r="R662" i="1"/>
  <c r="T654" i="1"/>
  <c r="R654" i="1"/>
  <c r="T646" i="1"/>
  <c r="R646" i="1"/>
  <c r="T638" i="1"/>
  <c r="R638" i="1"/>
  <c r="T630" i="1"/>
  <c r="R630" i="1"/>
  <c r="T626" i="1"/>
  <c r="R626" i="1"/>
  <c r="T618" i="1"/>
  <c r="R618" i="1"/>
  <c r="T610" i="1"/>
  <c r="R610" i="1"/>
  <c r="T602" i="1"/>
  <c r="R602" i="1"/>
  <c r="T594" i="1"/>
  <c r="R594" i="1"/>
  <c r="T586" i="1"/>
  <c r="R586" i="1"/>
  <c r="T582" i="1"/>
  <c r="R582" i="1"/>
  <c r="T574" i="1"/>
  <c r="R574" i="1"/>
  <c r="T566" i="1"/>
  <c r="R566" i="1"/>
  <c r="T558" i="1"/>
  <c r="R558" i="1"/>
  <c r="R550" i="1"/>
  <c r="T550" i="1"/>
  <c r="R542" i="1"/>
  <c r="T542" i="1"/>
  <c r="T534" i="1"/>
  <c r="R534" i="1"/>
  <c r="T526" i="1"/>
  <c r="R526" i="1"/>
  <c r="T521" i="1"/>
  <c r="R521" i="1"/>
  <c r="T514" i="1"/>
  <c r="R514" i="1"/>
  <c r="T506" i="1"/>
  <c r="R506" i="1"/>
  <c r="T851" i="1"/>
  <c r="R851" i="1"/>
  <c r="T496" i="1"/>
  <c r="R496" i="1"/>
  <c r="T488" i="1"/>
  <c r="R488" i="1"/>
  <c r="T480" i="1"/>
  <c r="R480" i="1"/>
  <c r="R472" i="1"/>
  <c r="T472" i="1"/>
  <c r="T465" i="1"/>
  <c r="R465" i="1"/>
  <c r="T457" i="1"/>
  <c r="R457" i="1"/>
  <c r="T453" i="1"/>
  <c r="R453" i="1"/>
  <c r="R445" i="1"/>
  <c r="T445" i="1"/>
  <c r="T441" i="1"/>
  <c r="R441" i="1"/>
  <c r="T433" i="1"/>
  <c r="R433" i="1"/>
  <c r="T425" i="1"/>
  <c r="R425" i="1"/>
  <c r="T417" i="1"/>
  <c r="R417" i="1"/>
  <c r="T409" i="1"/>
  <c r="R409" i="1"/>
  <c r="T401" i="1"/>
  <c r="R401" i="1"/>
  <c r="T393" i="1"/>
  <c r="R393" i="1"/>
  <c r="T385" i="1"/>
  <c r="R385" i="1"/>
  <c r="T381" i="1"/>
  <c r="R381" i="1"/>
  <c r="R375" i="1"/>
  <c r="T375" i="1"/>
  <c r="T368" i="1"/>
  <c r="R368" i="1"/>
  <c r="T360" i="1"/>
  <c r="R360" i="1"/>
  <c r="T352" i="1"/>
  <c r="R352" i="1"/>
  <c r="T344" i="1"/>
  <c r="R344" i="1"/>
  <c r="T336" i="1"/>
  <c r="R336" i="1"/>
  <c r="T332" i="1"/>
  <c r="R332" i="1"/>
  <c r="T324" i="1"/>
  <c r="R324" i="1"/>
  <c r="T316" i="1"/>
  <c r="R316" i="1"/>
  <c r="T308" i="1"/>
  <c r="R308" i="1"/>
  <c r="T304" i="1"/>
  <c r="R304" i="1"/>
  <c r="T296" i="1"/>
  <c r="R296" i="1"/>
  <c r="T845" i="1"/>
  <c r="R845" i="1"/>
  <c r="R843" i="1"/>
  <c r="T843" i="1"/>
  <c r="R840" i="1"/>
  <c r="T840" i="1"/>
  <c r="R839" i="1"/>
  <c r="T839" i="1"/>
  <c r="T265" i="1"/>
  <c r="R265" i="1"/>
  <c r="T257" i="1"/>
  <c r="R257" i="1"/>
  <c r="T253" i="1"/>
  <c r="R253" i="1"/>
  <c r="R245" i="1"/>
  <c r="T245" i="1"/>
  <c r="T237" i="1"/>
  <c r="R237" i="1"/>
  <c r="R229" i="1"/>
  <c r="T229" i="1"/>
  <c r="T218" i="1"/>
  <c r="R218" i="1"/>
  <c r="R214" i="1"/>
  <c r="T214" i="1"/>
  <c r="R206" i="1"/>
  <c r="T206" i="1"/>
  <c r="T198" i="1"/>
  <c r="R198" i="1"/>
  <c r="T190" i="1"/>
  <c r="R190" i="1"/>
  <c r="T186" i="1"/>
  <c r="R186" i="1"/>
  <c r="R178" i="1"/>
  <c r="T178" i="1"/>
  <c r="T170" i="1"/>
  <c r="R170" i="1"/>
  <c r="T162" i="1"/>
  <c r="R162" i="1"/>
  <c r="T154" i="1"/>
  <c r="R154" i="1"/>
  <c r="T146" i="1"/>
  <c r="R146" i="1"/>
  <c r="T142" i="1"/>
  <c r="R142" i="1"/>
  <c r="T134" i="1"/>
  <c r="R134" i="1"/>
  <c r="R130" i="1"/>
  <c r="T130" i="1"/>
  <c r="T122" i="1"/>
  <c r="R122" i="1"/>
  <c r="T118" i="1"/>
  <c r="R118" i="1"/>
  <c r="T110" i="1"/>
  <c r="R110" i="1"/>
  <c r="T106" i="1"/>
  <c r="R106" i="1"/>
  <c r="R102" i="1"/>
  <c r="T102" i="1"/>
  <c r="T98" i="1"/>
  <c r="R98" i="1"/>
  <c r="R94" i="1"/>
  <c r="T94" i="1"/>
  <c r="T90" i="1"/>
  <c r="R90" i="1"/>
  <c r="R86" i="1"/>
  <c r="T86" i="1"/>
  <c r="T82" i="1"/>
  <c r="R82" i="1"/>
  <c r="T78" i="1"/>
  <c r="R78" i="1"/>
  <c r="T74" i="1"/>
  <c r="R74" i="1"/>
  <c r="R67" i="1"/>
  <c r="T67" i="1"/>
  <c r="T63" i="1"/>
  <c r="R63" i="1"/>
  <c r="T59" i="1"/>
  <c r="R59" i="1"/>
  <c r="T55" i="1"/>
  <c r="R55" i="1"/>
  <c r="T51" i="1"/>
  <c r="R51" i="1"/>
  <c r="T47" i="1"/>
  <c r="R47" i="1"/>
  <c r="T43" i="1"/>
  <c r="R43" i="1"/>
  <c r="R39" i="1"/>
  <c r="T39" i="1"/>
  <c r="T35" i="1"/>
  <c r="R35" i="1"/>
  <c r="R31" i="1"/>
  <c r="T31" i="1"/>
  <c r="T835" i="1"/>
  <c r="R835" i="1"/>
  <c r="R24" i="1"/>
  <c r="T24" i="1"/>
  <c r="T832" i="1"/>
  <c r="R832" i="1"/>
  <c r="R19" i="1"/>
  <c r="T19" i="1"/>
  <c r="T15" i="1"/>
  <c r="R15" i="1"/>
  <c r="T11" i="1"/>
  <c r="R11" i="1"/>
  <c r="T831" i="1"/>
  <c r="R831" i="1"/>
  <c r="T818" i="1"/>
  <c r="R818" i="1"/>
  <c r="T810" i="1"/>
  <c r="R810" i="1"/>
  <c r="T802" i="1"/>
  <c r="R802" i="1"/>
  <c r="T794" i="1"/>
  <c r="R794" i="1"/>
  <c r="T786" i="1"/>
  <c r="R786" i="1"/>
  <c r="T774" i="1"/>
  <c r="R774" i="1"/>
  <c r="T766" i="1"/>
  <c r="R766" i="1"/>
  <c r="R758" i="1"/>
  <c r="T758" i="1"/>
  <c r="T750" i="1"/>
  <c r="R750" i="1"/>
  <c r="R742" i="1"/>
  <c r="T742" i="1"/>
  <c r="T734" i="1"/>
  <c r="R734" i="1"/>
  <c r="T726" i="1"/>
  <c r="R726" i="1"/>
  <c r="T723" i="1"/>
  <c r="R723" i="1"/>
  <c r="T716" i="1"/>
  <c r="R716" i="1"/>
  <c r="T859" i="1"/>
  <c r="R859" i="1"/>
  <c r="T704" i="1"/>
  <c r="R704" i="1"/>
  <c r="T697" i="1"/>
  <c r="R697" i="1"/>
  <c r="T689" i="1"/>
  <c r="R689" i="1"/>
  <c r="T681" i="1"/>
  <c r="R681" i="1"/>
  <c r="T677" i="1"/>
  <c r="R677" i="1"/>
  <c r="T673" i="1"/>
  <c r="R673" i="1"/>
  <c r="T669" i="1"/>
  <c r="R669" i="1"/>
  <c r="R665" i="1"/>
  <c r="T665" i="1"/>
  <c r="T661" i="1"/>
  <c r="R661" i="1"/>
  <c r="T657" i="1"/>
  <c r="R657" i="1"/>
  <c r="T653" i="1"/>
  <c r="R653" i="1"/>
  <c r="T649" i="1"/>
  <c r="R649" i="1"/>
  <c r="T645" i="1"/>
  <c r="R645" i="1"/>
  <c r="T641" i="1"/>
  <c r="R641" i="1"/>
  <c r="R637" i="1"/>
  <c r="T637" i="1"/>
  <c r="T633" i="1"/>
  <c r="R633" i="1"/>
  <c r="T629" i="1"/>
  <c r="R629" i="1"/>
  <c r="T625" i="1"/>
  <c r="R625" i="1"/>
  <c r="T621" i="1"/>
  <c r="R621" i="1"/>
  <c r="T617" i="1"/>
  <c r="R617" i="1"/>
  <c r="T613" i="1"/>
  <c r="R613" i="1"/>
  <c r="R609" i="1"/>
  <c r="T609" i="1"/>
  <c r="T605" i="1"/>
  <c r="R605" i="1"/>
  <c r="T601" i="1"/>
  <c r="R601" i="1"/>
  <c r="T597" i="1"/>
  <c r="R597" i="1"/>
  <c r="T593" i="1"/>
  <c r="R593" i="1"/>
  <c r="T589" i="1"/>
  <c r="R589" i="1"/>
  <c r="R585" i="1"/>
  <c r="T585" i="1"/>
  <c r="T581" i="1"/>
  <c r="R581" i="1"/>
  <c r="T577" i="1"/>
  <c r="R577" i="1"/>
  <c r="T573" i="1"/>
  <c r="R573" i="1"/>
  <c r="T569" i="1"/>
  <c r="R569" i="1"/>
  <c r="T565" i="1"/>
  <c r="R565" i="1"/>
  <c r="T561" i="1"/>
  <c r="R561" i="1"/>
  <c r="T557" i="1"/>
  <c r="R557" i="1"/>
  <c r="T553" i="1"/>
  <c r="R553" i="1"/>
  <c r="T549" i="1"/>
  <c r="R549" i="1"/>
  <c r="T545" i="1"/>
  <c r="R545" i="1"/>
  <c r="T541" i="1"/>
  <c r="R541" i="1"/>
  <c r="T537" i="1"/>
  <c r="R537" i="1"/>
  <c r="T533" i="1"/>
  <c r="R533" i="1"/>
  <c r="R529" i="1"/>
  <c r="T529" i="1"/>
  <c r="T525" i="1"/>
  <c r="R525" i="1"/>
  <c r="R522" i="1"/>
  <c r="T522" i="1"/>
  <c r="T853" i="1"/>
  <c r="R853" i="1"/>
  <c r="T517" i="1"/>
  <c r="R517" i="1"/>
  <c r="T513" i="1"/>
  <c r="R513" i="1"/>
  <c r="T509" i="1"/>
  <c r="R509" i="1"/>
  <c r="T505" i="1"/>
  <c r="R505" i="1"/>
  <c r="T503" i="1"/>
  <c r="R503" i="1"/>
  <c r="R499" i="1"/>
  <c r="T499" i="1"/>
  <c r="T495" i="1"/>
  <c r="R495" i="1"/>
  <c r="T491" i="1"/>
  <c r="R491" i="1"/>
  <c r="T487" i="1"/>
  <c r="R487" i="1"/>
  <c r="T483" i="1"/>
  <c r="R483" i="1"/>
  <c r="T479" i="1"/>
  <c r="R479" i="1"/>
  <c r="T475" i="1"/>
  <c r="R475" i="1"/>
  <c r="R471" i="1"/>
  <c r="T471" i="1"/>
  <c r="T468" i="1"/>
  <c r="R468" i="1"/>
  <c r="R464" i="1"/>
  <c r="T464" i="1"/>
  <c r="T460" i="1"/>
  <c r="R460" i="1"/>
  <c r="T456" i="1"/>
  <c r="R456" i="1"/>
  <c r="T452" i="1"/>
  <c r="R452" i="1"/>
  <c r="T448" i="1"/>
  <c r="R448" i="1"/>
  <c r="T444" i="1"/>
  <c r="R444" i="1"/>
  <c r="T440" i="1"/>
  <c r="R440" i="1"/>
  <c r="R436" i="1"/>
  <c r="T436" i="1"/>
  <c r="T432" i="1"/>
  <c r="R432" i="1"/>
  <c r="T428" i="1"/>
  <c r="R428" i="1"/>
  <c r="T424" i="1"/>
  <c r="R424" i="1"/>
  <c r="R420" i="1"/>
  <c r="T420" i="1"/>
  <c r="T416" i="1"/>
  <c r="R416" i="1"/>
  <c r="T412" i="1"/>
  <c r="R412" i="1"/>
  <c r="T408" i="1"/>
  <c r="R408" i="1"/>
  <c r="R404" i="1"/>
  <c r="T404" i="1"/>
  <c r="T400" i="1"/>
  <c r="R400" i="1"/>
  <c r="T396" i="1"/>
  <c r="R396" i="1"/>
  <c r="T392" i="1"/>
  <c r="R392" i="1"/>
  <c r="T388" i="1"/>
  <c r="R388" i="1"/>
  <c r="T384" i="1"/>
  <c r="R384" i="1"/>
  <c r="R848" i="1"/>
  <c r="T848" i="1"/>
  <c r="T374" i="1"/>
  <c r="R374" i="1"/>
  <c r="T371" i="1"/>
  <c r="R371" i="1"/>
  <c r="T367" i="1"/>
  <c r="R367" i="1"/>
  <c r="R363" i="1"/>
  <c r="T363" i="1"/>
  <c r="T359" i="1"/>
  <c r="R359" i="1"/>
  <c r="R355" i="1"/>
  <c r="T355" i="1"/>
  <c r="T351" i="1"/>
  <c r="R351" i="1"/>
  <c r="R347" i="1"/>
  <c r="T347" i="1"/>
  <c r="T343" i="1"/>
  <c r="R343" i="1"/>
  <c r="R339" i="1"/>
  <c r="T339" i="1"/>
  <c r="T335" i="1"/>
  <c r="R335" i="1"/>
  <c r="T331" i="1"/>
  <c r="R331" i="1"/>
  <c r="T327" i="1"/>
  <c r="R327" i="1"/>
  <c r="T323" i="1"/>
  <c r="R323" i="1"/>
  <c r="R319" i="1"/>
  <c r="T319" i="1"/>
  <c r="T315" i="1"/>
  <c r="R315" i="1"/>
  <c r="T311" i="1"/>
  <c r="R311" i="1"/>
  <c r="R307" i="1"/>
  <c r="T307" i="1"/>
  <c r="T303" i="1"/>
  <c r="R303" i="1"/>
  <c r="T299" i="1"/>
  <c r="R299" i="1"/>
  <c r="T295" i="1"/>
  <c r="R295" i="1"/>
  <c r="R291" i="1"/>
  <c r="T291" i="1"/>
  <c r="R289" i="1"/>
  <c r="T289" i="1"/>
  <c r="T285" i="1"/>
  <c r="R285" i="1"/>
  <c r="T283" i="1"/>
  <c r="R283" i="1"/>
  <c r="T282" i="1"/>
  <c r="R282" i="1"/>
  <c r="R278" i="1"/>
  <c r="T278" i="1"/>
  <c r="T275" i="1"/>
  <c r="R275" i="1"/>
  <c r="R271" i="1"/>
  <c r="T271" i="1"/>
  <c r="T268" i="1"/>
  <c r="R268" i="1"/>
  <c r="R264" i="1"/>
  <c r="T264" i="1"/>
  <c r="T260" i="1"/>
  <c r="R260" i="1"/>
  <c r="R256" i="1"/>
  <c r="T256" i="1"/>
  <c r="R252" i="1"/>
  <c r="T252" i="1"/>
  <c r="T248" i="1"/>
  <c r="R248" i="1"/>
  <c r="T244" i="1"/>
  <c r="R244" i="1"/>
  <c r="T240" i="1"/>
  <c r="R240" i="1"/>
  <c r="R236" i="1"/>
  <c r="T236" i="1"/>
  <c r="T232" i="1"/>
  <c r="R232" i="1"/>
  <c r="T228" i="1"/>
  <c r="R228" i="1"/>
  <c r="R224" i="1"/>
  <c r="T224" i="1"/>
  <c r="T220" i="1"/>
  <c r="R220" i="1"/>
  <c r="R217" i="1"/>
  <c r="T217" i="1"/>
  <c r="T213" i="1"/>
  <c r="R213" i="1"/>
  <c r="R209" i="1"/>
  <c r="T209" i="1"/>
  <c r="T205" i="1"/>
  <c r="R205" i="1"/>
  <c r="T201" i="1"/>
  <c r="R201" i="1"/>
  <c r="T197" i="1"/>
  <c r="R197" i="1"/>
  <c r="R193" i="1"/>
  <c r="T193" i="1"/>
  <c r="R189" i="1"/>
  <c r="T189" i="1"/>
  <c r="T185" i="1"/>
  <c r="R185" i="1"/>
  <c r="T181" i="1"/>
  <c r="R181" i="1"/>
  <c r="T177" i="1"/>
  <c r="R177" i="1"/>
  <c r="T173" i="1"/>
  <c r="R173" i="1"/>
  <c r="T169" i="1"/>
  <c r="R169" i="1"/>
  <c r="T165" i="1"/>
  <c r="R165" i="1"/>
  <c r="T161" i="1"/>
  <c r="R161" i="1"/>
  <c r="R157" i="1"/>
  <c r="T157" i="1"/>
  <c r="T153" i="1"/>
  <c r="R153" i="1"/>
  <c r="T149" i="1"/>
  <c r="R149" i="1"/>
  <c r="R145" i="1"/>
  <c r="T145" i="1"/>
  <c r="T141" i="1"/>
  <c r="R141" i="1"/>
  <c r="R137" i="1"/>
  <c r="T137" i="1"/>
  <c r="T133" i="1"/>
  <c r="R133" i="1"/>
  <c r="R129" i="1"/>
  <c r="T129" i="1"/>
  <c r="T125" i="1"/>
  <c r="R125" i="1"/>
  <c r="T121" i="1"/>
  <c r="R121" i="1"/>
  <c r="T117" i="1"/>
  <c r="R117" i="1"/>
  <c r="T113" i="1"/>
  <c r="R113" i="1"/>
  <c r="R109" i="1"/>
  <c r="T109" i="1"/>
  <c r="T105" i="1"/>
  <c r="R105" i="1"/>
  <c r="T101" i="1"/>
  <c r="R101" i="1"/>
  <c r="T97" i="1"/>
  <c r="R97" i="1"/>
  <c r="T93" i="1"/>
  <c r="R93" i="1"/>
  <c r="T89" i="1"/>
  <c r="R89" i="1"/>
  <c r="T85" i="1"/>
  <c r="R85" i="1"/>
  <c r="R81" i="1"/>
  <c r="T81" i="1"/>
  <c r="T77" i="1"/>
  <c r="R77" i="1"/>
  <c r="R836" i="1"/>
  <c r="T836" i="1"/>
  <c r="T70" i="1"/>
  <c r="R70" i="1"/>
  <c r="R66" i="1"/>
  <c r="T66" i="1"/>
  <c r="T62" i="1"/>
  <c r="R62" i="1"/>
  <c r="T58" i="1"/>
  <c r="R58" i="1"/>
  <c r="T54" i="1"/>
  <c r="R54" i="1"/>
  <c r="T50" i="1"/>
  <c r="R50" i="1"/>
  <c r="R46" i="1"/>
  <c r="T46" i="1"/>
  <c r="T42" i="1"/>
  <c r="R42" i="1"/>
  <c r="T38" i="1"/>
  <c r="R38" i="1"/>
  <c r="T34" i="1"/>
  <c r="R34" i="1"/>
  <c r="T30" i="1"/>
  <c r="R30" i="1"/>
  <c r="T27" i="1"/>
  <c r="R27" i="1"/>
  <c r="T23" i="1"/>
  <c r="R23" i="1"/>
  <c r="R22" i="1"/>
  <c r="T22" i="1"/>
  <c r="T18" i="1"/>
  <c r="R18" i="1"/>
  <c r="R14" i="1"/>
  <c r="T14" i="1"/>
  <c r="T10" i="1"/>
  <c r="R10" i="1"/>
  <c r="T849" i="1"/>
  <c r="S849" i="1" s="1"/>
  <c r="T501" i="1"/>
  <c r="T527" i="1"/>
  <c r="T559" i="1"/>
  <c r="S559" i="1" s="1"/>
  <c r="T792" i="1"/>
  <c r="R579" i="1"/>
  <c r="R611" i="1"/>
  <c r="R643" i="1"/>
  <c r="R732" i="1"/>
  <c r="S732" i="1" s="1"/>
  <c r="T748" i="1"/>
  <c r="S748" i="1" s="1"/>
  <c r="R287" i="1"/>
  <c r="R329" i="1"/>
  <c r="R365" i="1"/>
  <c r="S365" i="1" s="1"/>
  <c r="T317" i="1"/>
  <c r="S317" i="1" s="1"/>
  <c r="T349" i="1"/>
  <c r="S349" i="1" s="1"/>
  <c r="R410" i="1"/>
  <c r="R473" i="1"/>
  <c r="R527" i="1"/>
  <c r="R394" i="1"/>
  <c r="R850" i="1"/>
  <c r="R543" i="1"/>
  <c r="T402" i="1"/>
  <c r="S402" i="1" s="1"/>
  <c r="T398" i="1"/>
  <c r="T430" i="1"/>
  <c r="S430" i="1" s="1"/>
  <c r="R270" i="1"/>
  <c r="R382" i="1"/>
  <c r="T414" i="1"/>
  <c r="T850" i="1"/>
  <c r="T830" i="1"/>
  <c r="R830" i="1"/>
  <c r="T826" i="1"/>
  <c r="R826" i="1"/>
  <c r="T821" i="1"/>
  <c r="R821" i="1"/>
  <c r="R817" i="1"/>
  <c r="S817" i="1" s="1"/>
  <c r="T813" i="1"/>
  <c r="R813" i="1"/>
  <c r="R809" i="1"/>
  <c r="T809" i="1"/>
  <c r="R805" i="1"/>
  <c r="R801" i="1"/>
  <c r="T801" i="1"/>
  <c r="R797" i="1"/>
  <c r="T797" i="1"/>
  <c r="R789" i="1"/>
  <c r="T789" i="1"/>
  <c r="R785" i="1"/>
  <c r="T785" i="1"/>
  <c r="R781" i="1"/>
  <c r="R777" i="1"/>
  <c r="T773" i="1"/>
  <c r="R773" i="1"/>
  <c r="T765" i="1"/>
  <c r="R765" i="1"/>
  <c r="R761" i="1"/>
  <c r="T761" i="1"/>
  <c r="T757" i="1"/>
  <c r="R757" i="1"/>
  <c r="T753" i="1"/>
  <c r="R753" i="1"/>
  <c r="R749" i="1"/>
  <c r="T749" i="1"/>
  <c r="R745" i="1"/>
  <c r="T741" i="1"/>
  <c r="R741" i="1"/>
  <c r="T737" i="1"/>
  <c r="R737" i="1"/>
  <c r="T733" i="1"/>
  <c r="R733" i="1"/>
  <c r="T725" i="1"/>
  <c r="R725" i="1"/>
  <c r="R722" i="1"/>
  <c r="T722" i="1"/>
  <c r="T718" i="1"/>
  <c r="R718" i="1"/>
  <c r="R861" i="1"/>
  <c r="T861" i="1"/>
  <c r="T713" i="1"/>
  <c r="R713" i="1"/>
  <c r="T858" i="1"/>
  <c r="R858" i="1"/>
  <c r="T707" i="1"/>
  <c r="R707" i="1"/>
  <c r="R700" i="1"/>
  <c r="T700" i="1"/>
  <c r="T696" i="1"/>
  <c r="R696" i="1"/>
  <c r="T692" i="1"/>
  <c r="R692" i="1"/>
  <c r="R688" i="1"/>
  <c r="T688" i="1"/>
  <c r="T684" i="1"/>
  <c r="R684" i="1"/>
  <c r="T680" i="1"/>
  <c r="R680" i="1"/>
  <c r="T676" i="1"/>
  <c r="R676" i="1"/>
  <c r="R672" i="1"/>
  <c r="T672" i="1"/>
  <c r="T668" i="1"/>
  <c r="R668" i="1"/>
  <c r="T664" i="1"/>
  <c r="R664" i="1"/>
  <c r="T660" i="1"/>
  <c r="R660" i="1"/>
  <c r="R656" i="1"/>
  <c r="T652" i="1"/>
  <c r="R652" i="1"/>
  <c r="T648" i="1"/>
  <c r="R648" i="1"/>
  <c r="T644" i="1"/>
  <c r="R644" i="1"/>
  <c r="R640" i="1"/>
  <c r="T640" i="1"/>
  <c r="T636" i="1"/>
  <c r="R636" i="1"/>
  <c r="T632" i="1"/>
  <c r="R632" i="1"/>
  <c r="T628" i="1"/>
  <c r="R628" i="1"/>
  <c r="R624" i="1"/>
  <c r="S624" i="1" s="1"/>
  <c r="T620" i="1"/>
  <c r="R620" i="1"/>
  <c r="T616" i="1"/>
  <c r="R616" i="1"/>
  <c r="T612" i="1"/>
  <c r="R612" i="1"/>
  <c r="T604" i="1"/>
  <c r="R604" i="1"/>
  <c r="R600" i="1"/>
  <c r="T600" i="1"/>
  <c r="T596" i="1"/>
  <c r="R596" i="1"/>
  <c r="R592" i="1"/>
  <c r="T588" i="1"/>
  <c r="R588" i="1"/>
  <c r="T584" i="1"/>
  <c r="R584" i="1"/>
  <c r="R580" i="1"/>
  <c r="T580" i="1"/>
  <c r="R576" i="1"/>
  <c r="S576" i="1" s="1"/>
  <c r="R572" i="1"/>
  <c r="T572" i="1"/>
  <c r="T568" i="1"/>
  <c r="R568" i="1"/>
  <c r="T564" i="1"/>
  <c r="R564" i="1"/>
  <c r="R560" i="1"/>
  <c r="T556" i="1"/>
  <c r="R556" i="1"/>
  <c r="R552" i="1"/>
  <c r="T552" i="1"/>
  <c r="T548" i="1"/>
  <c r="R548" i="1"/>
  <c r="T540" i="1"/>
  <c r="R540" i="1"/>
  <c r="T536" i="1"/>
  <c r="R536" i="1"/>
  <c r="T532" i="1"/>
  <c r="R532" i="1"/>
  <c r="R528" i="1"/>
  <c r="T528" i="1"/>
  <c r="R524" i="1"/>
  <c r="T524" i="1"/>
  <c r="T855" i="1"/>
  <c r="R855" i="1"/>
  <c r="T520" i="1"/>
  <c r="R520" i="1"/>
  <c r="R516" i="1"/>
  <c r="S516" i="1" s="1"/>
  <c r="T512" i="1"/>
  <c r="R512" i="1"/>
  <c r="T508" i="1"/>
  <c r="R508" i="1"/>
  <c r="T504" i="1"/>
  <c r="R504" i="1"/>
  <c r="R502" i="1"/>
  <c r="T502" i="1"/>
  <c r="T498" i="1"/>
  <c r="R498" i="1"/>
  <c r="T494" i="1"/>
  <c r="R494" i="1"/>
  <c r="T490" i="1"/>
  <c r="R490" i="1"/>
  <c r="R486" i="1"/>
  <c r="T482" i="1"/>
  <c r="R482" i="1"/>
  <c r="R478" i="1"/>
  <c r="T478" i="1"/>
  <c r="T474" i="1"/>
  <c r="R474" i="1"/>
  <c r="R470" i="1"/>
  <c r="T470" i="1"/>
  <c r="T467" i="1"/>
  <c r="R467" i="1"/>
  <c r="T463" i="1"/>
  <c r="R463" i="1"/>
  <c r="T459" i="1"/>
  <c r="R459" i="1"/>
  <c r="T451" i="1"/>
  <c r="R451" i="1"/>
  <c r="T447" i="1"/>
  <c r="R447" i="1"/>
  <c r="R443" i="1"/>
  <c r="T443" i="1"/>
  <c r="R439" i="1"/>
  <c r="S439" i="1" s="1"/>
  <c r="T435" i="1"/>
  <c r="R435" i="1"/>
  <c r="T431" i="1"/>
  <c r="R431" i="1"/>
  <c r="T427" i="1"/>
  <c r="R427" i="1"/>
  <c r="R423" i="1"/>
  <c r="T423" i="1"/>
  <c r="T419" i="1"/>
  <c r="R419" i="1"/>
  <c r="R411" i="1"/>
  <c r="T411" i="1"/>
  <c r="R407" i="1"/>
  <c r="T407" i="1"/>
  <c r="T403" i="1"/>
  <c r="R403" i="1"/>
  <c r="T399" i="1"/>
  <c r="R399" i="1"/>
  <c r="R395" i="1"/>
  <c r="T395" i="1"/>
  <c r="R391" i="1"/>
  <c r="T391" i="1"/>
  <c r="R387" i="1"/>
  <c r="T387" i="1"/>
  <c r="R383" i="1"/>
  <c r="T383" i="1"/>
  <c r="R380" i="1"/>
  <c r="T377" i="1"/>
  <c r="R377" i="1"/>
  <c r="T373" i="1"/>
  <c r="R373" i="1"/>
  <c r="R370" i="1"/>
  <c r="T370" i="1"/>
  <c r="T362" i="1"/>
  <c r="R362" i="1"/>
  <c r="R358" i="1"/>
  <c r="T358" i="1"/>
  <c r="R354" i="1"/>
  <c r="T354" i="1"/>
  <c r="T350" i="1"/>
  <c r="R350" i="1"/>
  <c r="T346" i="1"/>
  <c r="R346" i="1"/>
  <c r="T342" i="1"/>
  <c r="R342" i="1"/>
  <c r="R338" i="1"/>
  <c r="T338" i="1"/>
  <c r="T334" i="1"/>
  <c r="R334" i="1"/>
  <c r="R330" i="1"/>
  <c r="T330" i="1"/>
  <c r="R326" i="1"/>
  <c r="T326" i="1"/>
  <c r="R322" i="1"/>
  <c r="T318" i="1"/>
  <c r="R318" i="1"/>
  <c r="T314" i="1"/>
  <c r="R314" i="1"/>
  <c r="T310" i="1"/>
  <c r="R310" i="1"/>
  <c r="R302" i="1"/>
  <c r="R298" i="1"/>
  <c r="T298" i="1"/>
  <c r="R294" i="1"/>
  <c r="T294" i="1"/>
  <c r="R846" i="1"/>
  <c r="T846" i="1"/>
  <c r="R288" i="1"/>
  <c r="T288" i="1"/>
  <c r="R844" i="1"/>
  <c r="R842" i="1"/>
  <c r="T281" i="1"/>
  <c r="R281" i="1"/>
  <c r="T277" i="1"/>
  <c r="R277" i="1"/>
  <c r="T274" i="1"/>
  <c r="R274" i="1"/>
  <c r="T838" i="1"/>
  <c r="R838" i="1"/>
  <c r="R267" i="1"/>
  <c r="T267" i="1"/>
  <c r="R263" i="1"/>
  <c r="T263" i="1"/>
  <c r="T259" i="1"/>
  <c r="R259" i="1"/>
  <c r="T255" i="1"/>
  <c r="R255" i="1"/>
  <c r="R251" i="1"/>
  <c r="T251" i="1"/>
  <c r="T247" i="1"/>
  <c r="R247" i="1"/>
  <c r="R243" i="1"/>
  <c r="T243" i="1"/>
  <c r="T239" i="1"/>
  <c r="R239" i="1"/>
  <c r="R235" i="1"/>
  <c r="T235" i="1"/>
  <c r="T231" i="1"/>
  <c r="R231" i="1"/>
  <c r="T227" i="1"/>
  <c r="R227" i="1"/>
  <c r="T223" i="1"/>
  <c r="R223" i="1"/>
  <c r="T219" i="1"/>
  <c r="R219" i="1"/>
  <c r="R216" i="1"/>
  <c r="T216" i="1"/>
  <c r="T212" i="1"/>
  <c r="R212" i="1"/>
  <c r="T208" i="1"/>
  <c r="R208" i="1"/>
  <c r="R204" i="1"/>
  <c r="T204" i="1"/>
  <c r="T200" i="1"/>
  <c r="R200" i="1"/>
  <c r="R196" i="1"/>
  <c r="T196" i="1"/>
  <c r="T192" i="1"/>
  <c r="R192" i="1"/>
  <c r="R188" i="1"/>
  <c r="T188" i="1"/>
  <c r="T184" i="1"/>
  <c r="R184" i="1"/>
  <c r="R180" i="1"/>
  <c r="T180" i="1"/>
  <c r="T176" i="1"/>
  <c r="R176" i="1"/>
  <c r="R172" i="1"/>
  <c r="T172" i="1"/>
  <c r="R168" i="1"/>
  <c r="T168" i="1"/>
  <c r="T164" i="1"/>
  <c r="R164" i="1"/>
  <c r="T160" i="1"/>
  <c r="R160" i="1"/>
  <c r="T156" i="1"/>
  <c r="R156" i="1"/>
  <c r="R152" i="1"/>
  <c r="T152" i="1"/>
  <c r="T148" i="1"/>
  <c r="R148" i="1"/>
  <c r="T144" i="1"/>
  <c r="R144" i="1"/>
  <c r="T140" i="1"/>
  <c r="R140" i="1"/>
  <c r="T136" i="1"/>
  <c r="R136" i="1"/>
  <c r="T132" i="1"/>
  <c r="R132" i="1"/>
  <c r="T128" i="1"/>
  <c r="R128" i="1"/>
  <c r="R124" i="1"/>
  <c r="T124" i="1"/>
  <c r="T120" i="1"/>
  <c r="R120" i="1"/>
  <c r="R116" i="1"/>
  <c r="T116" i="1"/>
  <c r="T112" i="1"/>
  <c r="R112" i="1"/>
  <c r="R108" i="1"/>
  <c r="T108" i="1"/>
  <c r="T104" i="1"/>
  <c r="R104" i="1"/>
  <c r="R100" i="1"/>
  <c r="T100" i="1"/>
  <c r="T96" i="1"/>
  <c r="R96" i="1"/>
  <c r="T92" i="1"/>
  <c r="R92" i="1"/>
  <c r="R88" i="1"/>
  <c r="T88" i="1"/>
  <c r="T84" i="1"/>
  <c r="R84" i="1"/>
  <c r="T80" i="1"/>
  <c r="R80" i="1"/>
  <c r="T76" i="1"/>
  <c r="R76" i="1"/>
  <c r="R73" i="1"/>
  <c r="T73" i="1"/>
  <c r="T69" i="1"/>
  <c r="R69" i="1"/>
  <c r="T65" i="1"/>
  <c r="R65" i="1"/>
  <c r="R61" i="1"/>
  <c r="T61" i="1"/>
  <c r="T57" i="1"/>
  <c r="R57" i="1"/>
  <c r="R53" i="1"/>
  <c r="T53" i="1"/>
  <c r="T49" i="1"/>
  <c r="R49" i="1"/>
  <c r="R45" i="1"/>
  <c r="T45" i="1"/>
  <c r="T41" i="1"/>
  <c r="R41" i="1"/>
  <c r="T37" i="1"/>
  <c r="R37" i="1"/>
  <c r="T33" i="1"/>
  <c r="R33" i="1"/>
  <c r="T29" i="1"/>
  <c r="R29" i="1"/>
  <c r="R26" i="1"/>
  <c r="T26" i="1"/>
  <c r="T834" i="1"/>
  <c r="R834" i="1"/>
  <c r="T21" i="1"/>
  <c r="R21" i="1"/>
  <c r="T17" i="1"/>
  <c r="R17" i="1"/>
  <c r="T13" i="1"/>
  <c r="R13" i="1"/>
  <c r="T9" i="1"/>
  <c r="R9" i="1"/>
  <c r="T844" i="1"/>
  <c r="T481" i="1"/>
  <c r="S481" i="1" s="1"/>
  <c r="T511" i="1"/>
  <c r="S511" i="1" s="1"/>
  <c r="T539" i="1"/>
  <c r="S539" i="1" s="1"/>
  <c r="R776" i="1"/>
  <c r="R808" i="1"/>
  <c r="T579" i="1"/>
  <c r="T611" i="1"/>
  <c r="T639" i="1"/>
  <c r="T671" i="1"/>
  <c r="T736" i="1"/>
  <c r="S736" i="1" s="1"/>
  <c r="T571" i="1"/>
  <c r="T607" i="1"/>
  <c r="T643" i="1"/>
  <c r="T679" i="1"/>
  <c r="T721" i="1"/>
  <c r="S721" i="1" s="1"/>
  <c r="R301" i="1"/>
  <c r="S301" i="1" s="1"/>
  <c r="T238" i="1"/>
  <c r="T297" i="1"/>
  <c r="S297" i="1" s="1"/>
  <c r="T329" i="1"/>
  <c r="T361" i="1"/>
  <c r="S361" i="1" s="1"/>
  <c r="R442" i="1"/>
  <c r="S442" i="1" s="1"/>
  <c r="R497" i="1"/>
  <c r="T60" i="1"/>
  <c r="T91" i="1"/>
  <c r="T127" i="1"/>
  <c r="R493" i="1"/>
  <c r="S493" i="1" s="1"/>
  <c r="T12" i="1"/>
  <c r="T450" i="1"/>
  <c r="T151" i="1"/>
  <c r="T276" i="1"/>
  <c r="S276" i="1" s="1"/>
  <c r="R246" i="1"/>
  <c r="S246" i="1" s="1"/>
  <c r="R36" i="1"/>
  <c r="R72" i="1"/>
  <c r="S72" i="1" s="1"/>
  <c r="R107" i="1"/>
  <c r="S107" i="1" s="1"/>
  <c r="R155" i="1"/>
  <c r="S155" i="1" s="1"/>
  <c r="R195" i="1"/>
  <c r="R234" i="1"/>
  <c r="T322" i="1"/>
  <c r="T560" i="1"/>
  <c r="T302" i="1"/>
  <c r="T745" i="1"/>
  <c r="T777" i="1"/>
  <c r="T825" i="1"/>
  <c r="S825" i="1" s="1"/>
  <c r="T473" i="1"/>
  <c r="T394" i="1"/>
  <c r="R827" i="1"/>
  <c r="T827" i="1"/>
  <c r="T823" i="1"/>
  <c r="R823" i="1"/>
  <c r="T814" i="1"/>
  <c r="R814" i="1"/>
  <c r="R806" i="1"/>
  <c r="T806" i="1"/>
  <c r="T798" i="1"/>
  <c r="R798" i="1"/>
  <c r="T790" i="1"/>
  <c r="R790" i="1"/>
  <c r="T782" i="1"/>
  <c r="R782" i="1"/>
  <c r="T778" i="1"/>
  <c r="R778" i="1"/>
  <c r="T770" i="1"/>
  <c r="R770" i="1"/>
  <c r="T762" i="1"/>
  <c r="R762" i="1"/>
  <c r="T754" i="1"/>
  <c r="R754" i="1"/>
  <c r="T746" i="1"/>
  <c r="R746" i="1"/>
  <c r="T738" i="1"/>
  <c r="R738" i="1"/>
  <c r="T730" i="1"/>
  <c r="R730" i="1"/>
  <c r="T719" i="1"/>
  <c r="R719" i="1"/>
  <c r="T714" i="1"/>
  <c r="R714" i="1"/>
  <c r="T708" i="1"/>
  <c r="R708" i="1"/>
  <c r="T701" i="1"/>
  <c r="R701" i="1"/>
  <c r="T693" i="1"/>
  <c r="R693" i="1"/>
  <c r="T685" i="1"/>
  <c r="R685" i="1"/>
  <c r="R829" i="1"/>
  <c r="T829" i="1"/>
  <c r="T820" i="1"/>
  <c r="R820" i="1"/>
  <c r="T816" i="1"/>
  <c r="R816" i="1"/>
  <c r="R804" i="1"/>
  <c r="S804" i="1" s="1"/>
  <c r="T800" i="1"/>
  <c r="R800" i="1"/>
  <c r="T796" i="1"/>
  <c r="S796" i="1" s="1"/>
  <c r="R788" i="1"/>
  <c r="T788" i="1"/>
  <c r="R784" i="1"/>
  <c r="S784" i="1" s="1"/>
  <c r="R772" i="1"/>
  <c r="S772" i="1" s="1"/>
  <c r="T764" i="1"/>
  <c r="S764" i="1" s="1"/>
  <c r="T756" i="1"/>
  <c r="R756" i="1"/>
  <c r="T752" i="1"/>
  <c r="R752" i="1"/>
  <c r="T744" i="1"/>
  <c r="S744" i="1" s="1"/>
  <c r="T740" i="1"/>
  <c r="R740" i="1"/>
  <c r="T728" i="1"/>
  <c r="S728" i="1" s="1"/>
  <c r="R863" i="1"/>
  <c r="T863" i="1"/>
  <c r="T717" i="1"/>
  <c r="T860" i="1"/>
  <c r="R712" i="1"/>
  <c r="T712" i="1"/>
  <c r="T706" i="1"/>
  <c r="S706" i="1" s="1"/>
  <c r="R699" i="1"/>
  <c r="T699" i="1"/>
  <c r="T695" i="1"/>
  <c r="R695" i="1"/>
  <c r="R683" i="1"/>
  <c r="T683" i="1"/>
  <c r="T675" i="1"/>
  <c r="S675" i="1" s="1"/>
  <c r="R667" i="1"/>
  <c r="T667" i="1"/>
  <c r="T663" i="1"/>
  <c r="R663" i="1"/>
  <c r="R651" i="1"/>
  <c r="T651" i="1"/>
  <c r="T647" i="1"/>
  <c r="R647" i="1"/>
  <c r="R635" i="1"/>
  <c r="T635" i="1"/>
  <c r="T631" i="1"/>
  <c r="R631" i="1"/>
  <c r="R619" i="1"/>
  <c r="T619" i="1"/>
  <c r="T615" i="1"/>
  <c r="R615" i="1"/>
  <c r="R603" i="1"/>
  <c r="T603" i="1"/>
  <c r="T599" i="1"/>
  <c r="R599" i="1"/>
  <c r="R587" i="1"/>
  <c r="T587" i="1"/>
  <c r="T583" i="1"/>
  <c r="R583" i="1"/>
  <c r="T575" i="1"/>
  <c r="S575" i="1" s="1"/>
  <c r="T567" i="1"/>
  <c r="R567" i="1"/>
  <c r="T551" i="1"/>
  <c r="R547" i="1"/>
  <c r="T547" i="1"/>
  <c r="T531" i="1"/>
  <c r="S531" i="1" s="1"/>
  <c r="R854" i="1"/>
  <c r="T854" i="1"/>
  <c r="R519" i="1"/>
  <c r="T519" i="1"/>
  <c r="R515" i="1"/>
  <c r="T507" i="1"/>
  <c r="R507" i="1"/>
  <c r="R489" i="1"/>
  <c r="T489" i="1"/>
  <c r="R485" i="1"/>
  <c r="T477" i="1"/>
  <c r="R477" i="1"/>
  <c r="T462" i="1"/>
  <c r="R462" i="1"/>
  <c r="T458" i="1"/>
  <c r="S458" i="1" s="1"/>
  <c r="R454" i="1"/>
  <c r="S454" i="1" s="1"/>
  <c r="T434" i="1"/>
  <c r="R434" i="1"/>
  <c r="T422" i="1"/>
  <c r="R422" i="1"/>
  <c r="T418" i="1"/>
  <c r="T406" i="1"/>
  <c r="R406" i="1"/>
  <c r="T390" i="1"/>
  <c r="R390" i="1"/>
  <c r="S382" i="1"/>
  <c r="R376" i="1"/>
  <c r="T847" i="1"/>
  <c r="R847" i="1"/>
  <c r="T357" i="1"/>
  <c r="R357" i="1"/>
  <c r="T353" i="1"/>
  <c r="S353" i="1" s="1"/>
  <c r="T341" i="1"/>
  <c r="S341" i="1" s="1"/>
  <c r="R337" i="1"/>
  <c r="T337" i="1"/>
  <c r="T325" i="1"/>
  <c r="S325" i="1" s="1"/>
  <c r="R321" i="1"/>
  <c r="T321" i="1"/>
  <c r="T309" i="1"/>
  <c r="R305" i="1"/>
  <c r="T305" i="1"/>
  <c r="T293" i="1"/>
  <c r="R293" i="1"/>
  <c r="R290" i="1"/>
  <c r="T290" i="1"/>
  <c r="T284" i="1"/>
  <c r="S284" i="1" s="1"/>
  <c r="T841" i="1"/>
  <c r="R841" i="1"/>
  <c r="T280" i="1"/>
  <c r="R262" i="1"/>
  <c r="T262" i="1"/>
  <c r="T250" i="1"/>
  <c r="R242" i="1"/>
  <c r="T242" i="1"/>
  <c r="R230" i="1"/>
  <c r="T230" i="1"/>
  <c r="R226" i="1"/>
  <c r="T226" i="1"/>
  <c r="R215" i="1"/>
  <c r="T215" i="1"/>
  <c r="R211" i="1"/>
  <c r="T211" i="1"/>
  <c r="R207" i="1"/>
  <c r="R203" i="1"/>
  <c r="T203" i="1"/>
  <c r="R191" i="1"/>
  <c r="T191" i="1"/>
  <c r="R187" i="1"/>
  <c r="S187" i="1" s="1"/>
  <c r="T183" i="1"/>
  <c r="R183" i="1"/>
  <c r="R179" i="1"/>
  <c r="T179" i="1"/>
  <c r="R167" i="1"/>
  <c r="T167" i="1"/>
  <c r="R163" i="1"/>
  <c r="T163" i="1"/>
  <c r="R147" i="1"/>
  <c r="T147" i="1"/>
  <c r="R143" i="1"/>
  <c r="T139" i="1"/>
  <c r="R139" i="1"/>
  <c r="T135" i="1"/>
  <c r="R135" i="1"/>
  <c r="R123" i="1"/>
  <c r="R119" i="1"/>
  <c r="T119" i="1"/>
  <c r="R115" i="1"/>
  <c r="T115" i="1"/>
  <c r="R103" i="1"/>
  <c r="S103" i="1" s="1"/>
  <c r="R99" i="1"/>
  <c r="T99" i="1"/>
  <c r="R95" i="1"/>
  <c r="T95" i="1"/>
  <c r="R83" i="1"/>
  <c r="T83" i="1"/>
  <c r="R79" i="1"/>
  <c r="R68" i="1"/>
  <c r="T68" i="1"/>
  <c r="R64" i="1"/>
  <c r="R56" i="1"/>
  <c r="T56" i="1"/>
  <c r="R48" i="1"/>
  <c r="S48" i="1" s="1"/>
  <c r="R44" i="1"/>
  <c r="S44" i="1" s="1"/>
  <c r="R32" i="1"/>
  <c r="S32" i="1" s="1"/>
  <c r="R28" i="1"/>
  <c r="S28" i="1" s="1"/>
  <c r="R20" i="1"/>
  <c r="T20" i="1"/>
  <c r="R16" i="1"/>
  <c r="S16" i="1" s="1"/>
  <c r="T822" i="1"/>
  <c r="R822" i="1"/>
  <c r="T485" i="1"/>
  <c r="T515" i="1"/>
  <c r="T543" i="1"/>
  <c r="T768" i="1"/>
  <c r="R717" i="1"/>
  <c r="R780" i="1"/>
  <c r="R812" i="1"/>
  <c r="S812" i="1" s="1"/>
  <c r="R309" i="1"/>
  <c r="R345" i="1"/>
  <c r="T333" i="1"/>
  <c r="S333" i="1" s="1"/>
  <c r="T287" i="1"/>
  <c r="R450" i="1"/>
  <c r="R852" i="1"/>
  <c r="T273" i="1"/>
  <c r="S273" i="1" s="1"/>
  <c r="R426" i="1"/>
  <c r="S426" i="1" s="1"/>
  <c r="R501" i="1"/>
  <c r="T466" i="1"/>
  <c r="R563" i="1"/>
  <c r="S563" i="1" s="1"/>
  <c r="R151" i="1"/>
  <c r="R250" i="1"/>
  <c r="R12" i="1"/>
  <c r="R40" i="1"/>
  <c r="S40" i="1" s="1"/>
  <c r="R75" i="1"/>
  <c r="S75" i="1" s="1"/>
  <c r="R111" i="1"/>
  <c r="R159" i="1"/>
  <c r="R238" i="1"/>
  <c r="R280" i="1"/>
  <c r="T592" i="1"/>
  <c r="T415" i="1"/>
  <c r="S415" i="1" s="1"/>
  <c r="T486" i="1"/>
  <c r="T544" i="1"/>
  <c r="S544" i="1" s="1"/>
  <c r="T608" i="1"/>
  <c r="S608" i="1" s="1"/>
  <c r="T656" i="1"/>
  <c r="T781" i="1"/>
  <c r="T805" i="1"/>
  <c r="R369" i="1"/>
  <c r="S369" i="1" s="1"/>
  <c r="T438" i="1"/>
  <c r="S438" i="1" s="1"/>
  <c r="K864" i="1"/>
  <c r="J864" i="1"/>
  <c r="S659" i="1" l="1"/>
  <c r="S270" i="1"/>
  <c r="S535" i="1"/>
  <c r="S25" i="1"/>
  <c r="S111" i="1"/>
  <c r="S655" i="1"/>
  <c r="S551" i="1"/>
  <c r="S679" i="1"/>
  <c r="S691" i="1"/>
  <c r="S171" i="1"/>
  <c r="S159" i="1"/>
  <c r="S852" i="1"/>
  <c r="S64" i="1"/>
  <c r="S143" i="1"/>
  <c r="S376" i="1"/>
  <c r="S860" i="1"/>
  <c r="S414" i="1"/>
  <c r="S781" i="1"/>
  <c r="S780" i="1"/>
  <c r="S79" i="1"/>
  <c r="S123" i="1"/>
  <c r="S837" i="1"/>
  <c r="S380" i="1"/>
  <c r="S768" i="1"/>
  <c r="S195" i="1"/>
  <c r="S36" i="1"/>
  <c r="S833" i="1"/>
  <c r="S769" i="1"/>
  <c r="S485" i="1"/>
  <c r="S418" i="1"/>
  <c r="S555" i="1"/>
  <c r="S207" i="1"/>
  <c r="S234" i="1"/>
  <c r="S446" i="1"/>
  <c r="S302" i="1"/>
  <c r="S776" i="1"/>
  <c r="S398" i="1"/>
  <c r="S379" i="1"/>
  <c r="S266" i="1"/>
  <c r="S571" i="1"/>
  <c r="S611" i="1"/>
  <c r="S627" i="1"/>
  <c r="S703" i="1"/>
  <c r="S287" i="1"/>
  <c r="S322" i="1"/>
  <c r="S808" i="1"/>
  <c r="S842" i="1"/>
  <c r="S366" i="1"/>
  <c r="S702" i="1"/>
  <c r="S306" i="1"/>
  <c r="S386" i="1"/>
  <c r="S151" i="1"/>
  <c r="S450" i="1"/>
  <c r="S587" i="1"/>
  <c r="S599" i="1"/>
  <c r="S663" i="1"/>
  <c r="S683" i="1"/>
  <c r="S788" i="1"/>
  <c r="S53" i="1"/>
  <c r="S116" i="1"/>
  <c r="S180" i="1"/>
  <c r="S196" i="1"/>
  <c r="S243" i="1"/>
  <c r="S326" i="1"/>
  <c r="S338" i="1"/>
  <c r="S443" i="1"/>
  <c r="S524" i="1"/>
  <c r="S552" i="1"/>
  <c r="S700" i="1"/>
  <c r="S592" i="1"/>
  <c r="S579" i="1"/>
  <c r="S293" i="1"/>
  <c r="S434" i="1"/>
  <c r="S489" i="1"/>
  <c r="S603" i="1"/>
  <c r="S635" i="1"/>
  <c r="S667" i="1"/>
  <c r="S183" i="1"/>
  <c r="S199" i="1"/>
  <c r="S547" i="1"/>
  <c r="S816" i="1"/>
  <c r="S685" i="1"/>
  <c r="S127" i="1"/>
  <c r="S639" i="1"/>
  <c r="S357" i="1"/>
  <c r="S60" i="1"/>
  <c r="S644" i="1"/>
  <c r="S722" i="1"/>
  <c r="S797" i="1"/>
  <c r="S76" i="1"/>
  <c r="S805" i="1"/>
  <c r="S462" i="1"/>
  <c r="S863" i="1"/>
  <c r="S752" i="1"/>
  <c r="S800" i="1"/>
  <c r="S329" i="1"/>
  <c r="S486" i="1"/>
  <c r="S543" i="1"/>
  <c r="S671" i="1"/>
  <c r="S176" i="1"/>
  <c r="S223" i="1"/>
  <c r="S314" i="1"/>
  <c r="S373" i="1"/>
  <c r="S403" i="1"/>
  <c r="S459" i="1"/>
  <c r="S482" i="1"/>
  <c r="S494" i="1"/>
  <c r="S584" i="1"/>
  <c r="S596" i="1"/>
  <c r="S632" i="1"/>
  <c r="S660" i="1"/>
  <c r="S684" i="1"/>
  <c r="S696" i="1"/>
  <c r="S713" i="1"/>
  <c r="S741" i="1"/>
  <c r="S826" i="1"/>
  <c r="S18" i="1"/>
  <c r="S30" i="1"/>
  <c r="S50" i="1"/>
  <c r="S62" i="1"/>
  <c r="S77" i="1"/>
  <c r="S93" i="1"/>
  <c r="S113" i="1"/>
  <c r="S125" i="1"/>
  <c r="S141" i="1"/>
  <c r="S173" i="1"/>
  <c r="S205" i="1"/>
  <c r="S268" i="1"/>
  <c r="S282" i="1"/>
  <c r="S311" i="1"/>
  <c r="S323" i="1"/>
  <c r="S371" i="1"/>
  <c r="S388" i="1"/>
  <c r="S424" i="1"/>
  <c r="S507" i="1"/>
  <c r="S567" i="1"/>
  <c r="S583" i="1"/>
  <c r="S615" i="1"/>
  <c r="S647" i="1"/>
  <c r="S738" i="1"/>
  <c r="S770" i="1"/>
  <c r="S497" i="1"/>
  <c r="S856" i="1"/>
  <c r="S345" i="1"/>
  <c r="S242" i="1"/>
  <c r="S841" i="1"/>
  <c r="S309" i="1"/>
  <c r="S406" i="1"/>
  <c r="S49" i="1"/>
  <c r="S96" i="1"/>
  <c r="S112" i="1"/>
  <c r="S128" i="1"/>
  <c r="S144" i="1"/>
  <c r="S152" i="1"/>
  <c r="S160" i="1"/>
  <c r="S192" i="1"/>
  <c r="S208" i="1"/>
  <c r="S239" i="1"/>
  <c r="S255" i="1"/>
  <c r="S87" i="1"/>
  <c r="S848" i="1"/>
  <c r="S846" i="1"/>
  <c r="T865" i="1"/>
  <c r="S95" i="1"/>
  <c r="S119" i="1"/>
  <c r="S135" i="1"/>
  <c r="S163" i="1"/>
  <c r="S230" i="1"/>
  <c r="S262" i="1"/>
  <c r="S305" i="1"/>
  <c r="S337" i="1"/>
  <c r="S847" i="1"/>
  <c r="S515" i="1"/>
  <c r="S631" i="1"/>
  <c r="S717" i="1"/>
  <c r="S820" i="1"/>
  <c r="S798" i="1"/>
  <c r="S466" i="1"/>
  <c r="S607" i="1"/>
  <c r="S175" i="1"/>
  <c r="S250" i="1"/>
  <c r="S619" i="1"/>
  <c r="S651" i="1"/>
  <c r="S91" i="1"/>
  <c r="S844" i="1"/>
  <c r="S17" i="1"/>
  <c r="S26" i="1"/>
  <c r="S29" i="1"/>
  <c r="S33" i="1"/>
  <c r="S73" i="1"/>
  <c r="S88" i="1"/>
  <c r="S92" i="1"/>
  <c r="S140" i="1"/>
  <c r="S156" i="1"/>
  <c r="S168" i="1"/>
  <c r="S216" i="1"/>
  <c r="S219" i="1"/>
  <c r="S263" i="1"/>
  <c r="S838" i="1"/>
  <c r="S281" i="1"/>
  <c r="S310" i="1"/>
  <c r="S334" i="1"/>
  <c r="S346" i="1"/>
  <c r="S383" i="1"/>
  <c r="S395" i="1"/>
  <c r="S399" i="1"/>
  <c r="S407" i="1"/>
  <c r="S427" i="1"/>
  <c r="S447" i="1"/>
  <c r="S451" i="1"/>
  <c r="S490" i="1"/>
  <c r="S855" i="1"/>
  <c r="S532" i="1"/>
  <c r="S548" i="1"/>
  <c r="S580" i="1"/>
  <c r="S600" i="1"/>
  <c r="S604" i="1"/>
  <c r="S640" i="1"/>
  <c r="S648" i="1"/>
  <c r="S688" i="1"/>
  <c r="S858" i="1"/>
  <c r="S861" i="1"/>
  <c r="S718" i="1"/>
  <c r="S733" i="1"/>
  <c r="S737" i="1"/>
  <c r="S757" i="1"/>
  <c r="S801" i="1"/>
  <c r="S809" i="1"/>
  <c r="S813" i="1"/>
  <c r="S394" i="1"/>
  <c r="S643" i="1"/>
  <c r="S220" i="1"/>
  <c r="S541" i="1"/>
  <c r="S758" i="1"/>
  <c r="S445" i="1"/>
  <c r="S763" i="1"/>
  <c r="S824" i="1"/>
  <c r="S182" i="1"/>
  <c r="S272" i="1"/>
  <c r="S413" i="1"/>
  <c r="S518" i="1"/>
  <c r="S578" i="1"/>
  <c r="S743" i="1"/>
  <c r="S828" i="1"/>
  <c r="S56" i="1"/>
  <c r="S68" i="1"/>
  <c r="S191" i="1"/>
  <c r="S215" i="1"/>
  <c r="S280" i="1"/>
  <c r="S321" i="1"/>
  <c r="S854" i="1"/>
  <c r="S740" i="1"/>
  <c r="S756" i="1"/>
  <c r="S695" i="1"/>
  <c r="S20" i="1"/>
  <c r="S115" i="1"/>
  <c r="S147" i="1"/>
  <c r="S179" i="1"/>
  <c r="S226" i="1"/>
  <c r="S347" i="1"/>
  <c r="S363" i="1"/>
  <c r="S832" i="1"/>
  <c r="S35" i="1"/>
  <c r="S51" i="1"/>
  <c r="S98" i="1"/>
  <c r="S122" i="1"/>
  <c r="S198" i="1"/>
  <c r="S257" i="1"/>
  <c r="S845" i="1"/>
  <c r="S316" i="1"/>
  <c r="S368" i="1"/>
  <c r="S393" i="1"/>
  <c r="S425" i="1"/>
  <c r="S453" i="1"/>
  <c r="S480" i="1"/>
  <c r="S514" i="1"/>
  <c r="S574" i="1"/>
  <c r="S602" i="1"/>
  <c r="S630" i="1"/>
  <c r="S662" i="1"/>
  <c r="S686" i="1"/>
  <c r="S720" i="1"/>
  <c r="S747" i="1"/>
  <c r="S783" i="1"/>
  <c r="S815" i="1"/>
  <c r="S126" i="1"/>
  <c r="S225" i="1"/>
  <c r="S261" i="1"/>
  <c r="S320" i="1"/>
  <c r="S356" i="1"/>
  <c r="S364" i="1"/>
  <c r="S389" i="1"/>
  <c r="S397" i="1"/>
  <c r="S421" i="1"/>
  <c r="S429" i="1"/>
  <c r="S530" i="1"/>
  <c r="S634" i="1"/>
  <c r="S666" i="1"/>
  <c r="S698" i="1"/>
  <c r="S724" i="1"/>
  <c r="S751" i="1"/>
  <c r="S787" i="1"/>
  <c r="S100" i="1"/>
  <c r="S34" i="1"/>
  <c r="S38" i="1"/>
  <c r="S97" i="1"/>
  <c r="S161" i="1"/>
  <c r="S165" i="1"/>
  <c r="S177" i="1"/>
  <c r="S240" i="1"/>
  <c r="S295" i="1"/>
  <c r="S327" i="1"/>
  <c r="S343" i="1"/>
  <c r="S359" i="1"/>
  <c r="S374" i="1"/>
  <c r="S392" i="1"/>
  <c r="S408" i="1"/>
  <c r="S475" i="1"/>
  <c r="S487" i="1"/>
  <c r="S503" i="1"/>
  <c r="S517" i="1"/>
  <c r="S545" i="1"/>
  <c r="S561" i="1"/>
  <c r="S577" i="1"/>
  <c r="S581" i="1"/>
  <c r="S593" i="1"/>
  <c r="S613" i="1"/>
  <c r="S625" i="1"/>
  <c r="S641" i="1"/>
  <c r="S645" i="1"/>
  <c r="S657" i="1"/>
  <c r="S673" i="1"/>
  <c r="S677" i="1"/>
  <c r="S697" i="1"/>
  <c r="S723" i="1"/>
  <c r="S750" i="1"/>
  <c r="S786" i="1"/>
  <c r="S818" i="1"/>
  <c r="S831" i="1"/>
  <c r="S15" i="1"/>
  <c r="S39" i="1"/>
  <c r="S43" i="1"/>
  <c r="S47" i="1"/>
  <c r="S63" i="1"/>
  <c r="S78" i="1"/>
  <c r="S82" i="1"/>
  <c r="S94" i="1"/>
  <c r="S110" i="1"/>
  <c r="S118" i="1"/>
  <c r="S130" i="1"/>
  <c r="S142" i="1"/>
  <c r="S170" i="1"/>
  <c r="S190" i="1"/>
  <c r="S304" i="1"/>
  <c r="S308" i="1"/>
  <c r="S336" i="1"/>
  <c r="S851" i="1"/>
  <c r="S506" i="1"/>
  <c r="S526" i="1"/>
  <c r="S534" i="1"/>
  <c r="S566" i="1"/>
  <c r="S594" i="1"/>
  <c r="S626" i="1"/>
  <c r="S646" i="1"/>
  <c r="S654" i="1"/>
  <c r="S715" i="1"/>
  <c r="S731" i="1"/>
  <c r="S739" i="1"/>
  <c r="S771" i="1"/>
  <c r="S807" i="1"/>
  <c r="S114" i="1"/>
  <c r="S150" i="1"/>
  <c r="S221" i="1"/>
  <c r="S279" i="1"/>
  <c r="S449" i="1"/>
  <c r="S461" i="1"/>
  <c r="S484" i="1"/>
  <c r="S523" i="1"/>
  <c r="S554" i="1"/>
  <c r="S590" i="1"/>
  <c r="S622" i="1"/>
  <c r="S650" i="1"/>
  <c r="S658" i="1"/>
  <c r="S690" i="1"/>
  <c r="S779" i="1"/>
  <c r="S811" i="1"/>
  <c r="S410" i="1"/>
  <c r="S792" i="1"/>
  <c r="S14" i="1"/>
  <c r="S836" i="1"/>
  <c r="S137" i="1"/>
  <c r="S217" i="1"/>
  <c r="S264" i="1"/>
  <c r="S278" i="1"/>
  <c r="S283" i="1"/>
  <c r="S289" i="1"/>
  <c r="S319" i="1"/>
  <c r="S440" i="1"/>
  <c r="S452" i="1"/>
  <c r="S456" i="1"/>
  <c r="S464" i="1"/>
  <c r="S468" i="1"/>
  <c r="S483" i="1"/>
  <c r="S513" i="1"/>
  <c r="S522" i="1"/>
  <c r="S525" i="1"/>
  <c r="S557" i="1"/>
  <c r="S573" i="1"/>
  <c r="S585" i="1"/>
  <c r="S589" i="1"/>
  <c r="S605" i="1"/>
  <c r="S621" i="1"/>
  <c r="S653" i="1"/>
  <c r="S665" i="1"/>
  <c r="S669" i="1"/>
  <c r="S689" i="1"/>
  <c r="S716" i="1"/>
  <c r="S742" i="1"/>
  <c r="S774" i="1"/>
  <c r="S810" i="1"/>
  <c r="S24" i="1"/>
  <c r="S67" i="1"/>
  <c r="S162" i="1"/>
  <c r="S214" i="1"/>
  <c r="S245" i="1"/>
  <c r="S839" i="1"/>
  <c r="S375" i="1"/>
  <c r="S417" i="1"/>
  <c r="S550" i="1"/>
  <c r="S791" i="1"/>
  <c r="S166" i="1"/>
  <c r="S500" i="1"/>
  <c r="S606" i="1"/>
  <c r="S642" i="1"/>
  <c r="S139" i="1"/>
  <c r="S712" i="1"/>
  <c r="S12" i="1"/>
  <c r="S120" i="1"/>
  <c r="S231" i="1"/>
  <c r="S277" i="1"/>
  <c r="S342" i="1"/>
  <c r="S362" i="1"/>
  <c r="S377" i="1"/>
  <c r="S467" i="1"/>
  <c r="S512" i="1"/>
  <c r="S520" i="1"/>
  <c r="S568" i="1"/>
  <c r="S620" i="1"/>
  <c r="S628" i="1"/>
  <c r="S664" i="1"/>
  <c r="S668" i="1"/>
  <c r="S680" i="1"/>
  <c r="S692" i="1"/>
  <c r="S753" i="1"/>
  <c r="S821" i="1"/>
  <c r="S27" i="1"/>
  <c r="S42" i="1"/>
  <c r="S58" i="1"/>
  <c r="S89" i="1"/>
  <c r="S105" i="1"/>
  <c r="S153" i="1"/>
  <c r="S169" i="1"/>
  <c r="S185" i="1"/>
  <c r="S232" i="1"/>
  <c r="S248" i="1"/>
  <c r="S303" i="1"/>
  <c r="S335" i="1"/>
  <c r="S384" i="1"/>
  <c r="S432" i="1"/>
  <c r="S448" i="1"/>
  <c r="S479" i="1"/>
  <c r="S495" i="1"/>
  <c r="S509" i="1"/>
  <c r="S537" i="1"/>
  <c r="S553" i="1"/>
  <c r="S569" i="1"/>
  <c r="S601" i="1"/>
  <c r="S617" i="1"/>
  <c r="S633" i="1"/>
  <c r="S649" i="1"/>
  <c r="S681" i="1"/>
  <c r="S859" i="1"/>
  <c r="S802" i="1"/>
  <c r="S11" i="1"/>
  <c r="S835" i="1"/>
  <c r="S59" i="1"/>
  <c r="S74" i="1"/>
  <c r="S134" i="1"/>
  <c r="S218" i="1"/>
  <c r="S253" i="1"/>
  <c r="S324" i="1"/>
  <c r="S332" i="1"/>
  <c r="S352" i="1"/>
  <c r="S360" i="1"/>
  <c r="S381" i="1"/>
  <c r="S385" i="1"/>
  <c r="S409" i="1"/>
  <c r="S441" i="1"/>
  <c r="S496" i="1"/>
  <c r="S558" i="1"/>
  <c r="S586" i="1"/>
  <c r="S610" i="1"/>
  <c r="S618" i="1"/>
  <c r="S678" i="1"/>
  <c r="S709" i="1"/>
  <c r="S799" i="1"/>
  <c r="S71" i="1"/>
  <c r="S138" i="1"/>
  <c r="S174" i="1"/>
  <c r="S249" i="1"/>
  <c r="S300" i="1"/>
  <c r="S312" i="1"/>
  <c r="S348" i="1"/>
  <c r="S378" i="1"/>
  <c r="S405" i="1"/>
  <c r="S437" i="1"/>
  <c r="S510" i="1"/>
  <c r="S546" i="1"/>
  <c r="S614" i="1"/>
  <c r="S682" i="1"/>
  <c r="S711" i="1"/>
  <c r="S775" i="1"/>
  <c r="S803" i="1"/>
  <c r="S656" i="1"/>
  <c r="S822" i="1"/>
  <c r="S167" i="1"/>
  <c r="S693" i="1"/>
  <c r="S719" i="1"/>
  <c r="S754" i="1"/>
  <c r="S782" i="1"/>
  <c r="S806" i="1"/>
  <c r="S814" i="1"/>
  <c r="S745" i="1"/>
  <c r="S560" i="1"/>
  <c r="S37" i="1"/>
  <c r="S69" i="1"/>
  <c r="S132" i="1"/>
  <c r="S136" i="1"/>
  <c r="S148" i="1"/>
  <c r="S164" i="1"/>
  <c r="S184" i="1"/>
  <c r="S200" i="1"/>
  <c r="S212" i="1"/>
  <c r="S227" i="1"/>
  <c r="S259" i="1"/>
  <c r="S274" i="1"/>
  <c r="S288" i="1"/>
  <c r="S318" i="1"/>
  <c r="S350" i="1"/>
  <c r="S358" i="1"/>
  <c r="S370" i="1"/>
  <c r="S391" i="1"/>
  <c r="S411" i="1"/>
  <c r="S419" i="1"/>
  <c r="S431" i="1"/>
  <c r="S435" i="1"/>
  <c r="S463" i="1"/>
  <c r="S470" i="1"/>
  <c r="S474" i="1"/>
  <c r="S498" i="1"/>
  <c r="S504" i="1"/>
  <c r="S508" i="1"/>
  <c r="S536" i="1"/>
  <c r="S556" i="1"/>
  <c r="S564" i="1"/>
  <c r="S572" i="1"/>
  <c r="S588" i="1"/>
  <c r="S612" i="1"/>
  <c r="S616" i="1"/>
  <c r="S636" i="1"/>
  <c r="S652" i="1"/>
  <c r="S672" i="1"/>
  <c r="S676" i="1"/>
  <c r="S707" i="1"/>
  <c r="S725" i="1"/>
  <c r="S749" i="1"/>
  <c r="S761" i="1"/>
  <c r="S765" i="1"/>
  <c r="S773" i="1"/>
  <c r="S789" i="1"/>
  <c r="S527" i="1"/>
  <c r="S10" i="1"/>
  <c r="S22" i="1"/>
  <c r="S54" i="1"/>
  <c r="S70" i="1"/>
  <c r="S81" i="1"/>
  <c r="S101" i="1"/>
  <c r="S117" i="1"/>
  <c r="S121" i="1"/>
  <c r="S129" i="1"/>
  <c r="S133" i="1"/>
  <c r="S145" i="1"/>
  <c r="S181" i="1"/>
  <c r="S193" i="1"/>
  <c r="S197" i="1"/>
  <c r="S201" i="1"/>
  <c r="S209" i="1"/>
  <c r="S213" i="1"/>
  <c r="S224" i="1"/>
  <c r="S244" i="1"/>
  <c r="S256" i="1"/>
  <c r="S260" i="1"/>
  <c r="S271" i="1"/>
  <c r="S285" i="1"/>
  <c r="S299" i="1"/>
  <c r="S315" i="1"/>
  <c r="S331" i="1"/>
  <c r="S351" i="1"/>
  <c r="S367" i="1"/>
  <c r="S396" i="1"/>
  <c r="S400" i="1"/>
  <c r="S412" i="1"/>
  <c r="S416" i="1"/>
  <c r="S428" i="1"/>
  <c r="S444" i="1"/>
  <c r="S460" i="1"/>
  <c r="S471" i="1"/>
  <c r="S491" i="1"/>
  <c r="S505" i="1"/>
  <c r="S853" i="1"/>
  <c r="S529" i="1"/>
  <c r="S533" i="1"/>
  <c r="S549" i="1"/>
  <c r="S565" i="1"/>
  <c r="S597" i="1"/>
  <c r="S609" i="1"/>
  <c r="S629" i="1"/>
  <c r="S661" i="1"/>
  <c r="S704" i="1"/>
  <c r="S726" i="1"/>
  <c r="S734" i="1"/>
  <c r="S766" i="1"/>
  <c r="S794" i="1"/>
  <c r="S31" i="1"/>
  <c r="S55" i="1"/>
  <c r="S86" i="1"/>
  <c r="S90" i="1"/>
  <c r="S102" i="1"/>
  <c r="S106" i="1"/>
  <c r="S146" i="1"/>
  <c r="S154" i="1"/>
  <c r="S178" i="1"/>
  <c r="S186" i="1"/>
  <c r="S206" i="1"/>
  <c r="S229" i="1"/>
  <c r="S237" i="1"/>
  <c r="S265" i="1"/>
  <c r="S296" i="1"/>
  <c r="S344" i="1"/>
  <c r="S401" i="1"/>
  <c r="S433" i="1"/>
  <c r="S457" i="1"/>
  <c r="S465" i="1"/>
  <c r="S521" i="1"/>
  <c r="S542" i="1"/>
  <c r="S582" i="1"/>
  <c r="S638" i="1"/>
  <c r="S670" i="1"/>
  <c r="S694" i="1"/>
  <c r="S857" i="1"/>
  <c r="S727" i="1"/>
  <c r="S755" i="1"/>
  <c r="S202" i="1"/>
  <c r="S210" i="1"/>
  <c r="S241" i="1"/>
  <c r="S269" i="1"/>
  <c r="S286" i="1"/>
  <c r="S292" i="1"/>
  <c r="S328" i="1"/>
  <c r="S340" i="1"/>
  <c r="S372" i="1"/>
  <c r="S469" i="1"/>
  <c r="S476" i="1"/>
  <c r="S538" i="1"/>
  <c r="S562" i="1"/>
  <c r="S570" i="1"/>
  <c r="S598" i="1"/>
  <c r="S674" i="1"/>
  <c r="S705" i="1"/>
  <c r="S862" i="1"/>
  <c r="S735" i="1"/>
  <c r="S759" i="1"/>
  <c r="S767" i="1"/>
  <c r="S795" i="1"/>
  <c r="S819" i="1"/>
  <c r="S238" i="1"/>
  <c r="S422" i="1"/>
  <c r="S477" i="1"/>
  <c r="S699" i="1"/>
  <c r="S701" i="1"/>
  <c r="S708" i="1"/>
  <c r="S730" i="1"/>
  <c r="S762" i="1"/>
  <c r="S790" i="1"/>
  <c r="S823" i="1"/>
  <c r="S777" i="1"/>
  <c r="S13" i="1"/>
  <c r="S41" i="1"/>
  <c r="S57" i="1"/>
  <c r="S104" i="1"/>
  <c r="S247" i="1"/>
  <c r="S540" i="1"/>
  <c r="S83" i="1"/>
  <c r="S99" i="1"/>
  <c r="S203" i="1"/>
  <c r="S211" i="1"/>
  <c r="S290" i="1"/>
  <c r="S390" i="1"/>
  <c r="S519" i="1"/>
  <c r="S829" i="1"/>
  <c r="S714" i="1"/>
  <c r="S746" i="1"/>
  <c r="S778" i="1"/>
  <c r="S827" i="1"/>
  <c r="S9" i="1"/>
  <c r="S21" i="1"/>
  <c r="S834" i="1"/>
  <c r="S45" i="1"/>
  <c r="S61" i="1"/>
  <c r="S65" i="1"/>
  <c r="S80" i="1"/>
  <c r="S84" i="1"/>
  <c r="S108" i="1"/>
  <c r="S124" i="1"/>
  <c r="S172" i="1"/>
  <c r="S188" i="1"/>
  <c r="S204" i="1"/>
  <c r="S235" i="1"/>
  <c r="S251" i="1"/>
  <c r="S267" i="1"/>
  <c r="S294" i="1"/>
  <c r="S298" i="1"/>
  <c r="S330" i="1"/>
  <c r="S354" i="1"/>
  <c r="S387" i="1"/>
  <c r="S423" i="1"/>
  <c r="S478" i="1"/>
  <c r="S502" i="1"/>
  <c r="S528" i="1"/>
  <c r="S785" i="1"/>
  <c r="S830" i="1"/>
  <c r="S850" i="1"/>
  <c r="S473" i="1"/>
  <c r="S501" i="1"/>
  <c r="S23" i="1"/>
  <c r="S46" i="1"/>
  <c r="S66" i="1"/>
  <c r="S85" i="1"/>
  <c r="S109" i="1"/>
  <c r="S149" i="1"/>
  <c r="S157" i="1"/>
  <c r="S189" i="1"/>
  <c r="S228" i="1"/>
  <c r="S236" i="1"/>
  <c r="S252" i="1"/>
  <c r="S275" i="1"/>
  <c r="S291" i="1"/>
  <c r="S307" i="1"/>
  <c r="S339" i="1"/>
  <c r="S355" i="1"/>
  <c r="S404" i="1"/>
  <c r="S420" i="1"/>
  <c r="S436" i="1"/>
  <c r="S499" i="1"/>
  <c r="S637" i="1"/>
  <c r="S19" i="1"/>
  <c r="S840" i="1"/>
  <c r="S843" i="1"/>
  <c r="S472" i="1"/>
  <c r="S488" i="1"/>
  <c r="S158" i="1"/>
  <c r="S194" i="1"/>
  <c r="S233" i="1"/>
  <c r="S492" i="1"/>
  <c r="S864" i="1" l="1"/>
  <c r="T867" i="1" s="1"/>
</calcChain>
</file>

<file path=xl/comments1.xml><?xml version="1.0" encoding="utf-8"?>
<comments xmlns="http://schemas.openxmlformats.org/spreadsheetml/2006/main">
  <authors>
    <author>Автор</author>
  </authors>
  <commentList>
    <comment ref="N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Учётная стоимость + 0,1% рентабельности</t>
        </r>
      </text>
    </comment>
  </commentList>
</comments>
</file>

<file path=xl/sharedStrings.xml><?xml version="1.0" encoding="utf-8"?>
<sst xmlns="http://schemas.openxmlformats.org/spreadsheetml/2006/main" count="5117" uniqueCount="2093">
  <si>
    <t>Количество</t>
  </si>
  <si>
    <t>Ед. изм.</t>
  </si>
  <si>
    <t>Номенклатура</t>
  </si>
  <si>
    <t>Сумма НДС 20% в лоте</t>
  </si>
  <si>
    <t>НМЦ лота с НДС 20%</t>
  </si>
  <si>
    <t>Сумма лотов без НДС:</t>
  </si>
  <si>
    <t>Сумма лотов с НДС</t>
  </si>
  <si>
    <t xml:space="preserve">НМЦ лота без НДС </t>
  </si>
  <si>
    <t>Расчёт начальной минимальной цены лотов реализации</t>
  </si>
  <si>
    <t>СКМТР ПАО «НМТП»</t>
  </si>
  <si>
    <t>Слад реализации</t>
  </si>
  <si>
    <t>шт</t>
  </si>
  <si>
    <t>Расчётная цена за единицу ТМЦ лота без НДС (согласно п.6.3.3.7 РД 1052.463-2021)</t>
  </si>
  <si>
    <t>ОМТС
Директор по ОЗД и УМР
Панюта С.В.</t>
  </si>
  <si>
    <t>Учётная стоимость МТР без НДС, руб. (1С)</t>
  </si>
  <si>
    <t>№ лота</t>
  </si>
  <si>
    <t>ФИЛЬТР ТОПЛИВНЫЙ</t>
  </si>
  <si>
    <t>ФИЛЬТР ВОЗДУШНЫЙ</t>
  </si>
  <si>
    <t>АМОРТИЗАТОР ПЕРЕДНИЙ</t>
  </si>
  <si>
    <t>ФИЛЬТР МАСЛЯНЫЙ</t>
  </si>
  <si>
    <t>РОЛИК</t>
  </si>
  <si>
    <t>СТЕКЛО БОКОВОЕ</t>
  </si>
  <si>
    <t>ВТУЛКА</t>
  </si>
  <si>
    <t>Кат.№</t>
  </si>
  <si>
    <t>—</t>
  </si>
  <si>
    <t>компл</t>
  </si>
  <si>
    <t>СКЛАД №01(РЕАЛИЗАЦИЯ ТМЦ) Складской службы МТС</t>
  </si>
  <si>
    <t>*72027</t>
  </si>
  <si>
    <t>*72028</t>
  </si>
  <si>
    <t>*7009</t>
  </si>
  <si>
    <t>*9909</t>
  </si>
  <si>
    <t>*13182</t>
  </si>
  <si>
    <t>*14751</t>
  </si>
  <si>
    <t>*14080</t>
  </si>
  <si>
    <t>*12381</t>
  </si>
  <si>
    <t>*27313</t>
  </si>
  <si>
    <t>*55647</t>
  </si>
  <si>
    <t>*55646</t>
  </si>
  <si>
    <t>*33357</t>
  </si>
  <si>
    <t>*49341</t>
  </si>
  <si>
    <t>*51634</t>
  </si>
  <si>
    <t>*15384</t>
  </si>
  <si>
    <t>*15395</t>
  </si>
  <si>
    <t>*14646</t>
  </si>
  <si>
    <t>*8323</t>
  </si>
  <si>
    <t>*13681</t>
  </si>
  <si>
    <t>*13090</t>
  </si>
  <si>
    <t>*13690</t>
  </si>
  <si>
    <t>*24375</t>
  </si>
  <si>
    <t>*20005</t>
  </si>
  <si>
    <t>*27687</t>
  </si>
  <si>
    <t>*44422</t>
  </si>
  <si>
    <t>*47207</t>
  </si>
  <si>
    <t>*29343</t>
  </si>
  <si>
    <t>*29345</t>
  </si>
  <si>
    <t>*29346</t>
  </si>
  <si>
    <t>*47098</t>
  </si>
  <si>
    <t>*47097</t>
  </si>
  <si>
    <t>*47192</t>
  </si>
  <si>
    <t>*29358</t>
  </si>
  <si>
    <t>*29363</t>
  </si>
  <si>
    <t>*29359</t>
  </si>
  <si>
    <t>*12925</t>
  </si>
  <si>
    <t>*29360</t>
  </si>
  <si>
    <t>*29362</t>
  </si>
  <si>
    <t>*29364</t>
  </si>
  <si>
    <t>*29368</t>
  </si>
  <si>
    <t>*30990</t>
  </si>
  <si>
    <t>*29379</t>
  </si>
  <si>
    <t>*10963</t>
  </si>
  <si>
    <t>*20852</t>
  </si>
  <si>
    <t>*18368</t>
  </si>
  <si>
    <t>*18370</t>
  </si>
  <si>
    <t>*21616</t>
  </si>
  <si>
    <t>*9812</t>
  </si>
  <si>
    <t>*18169</t>
  </si>
  <si>
    <t>*18168</t>
  </si>
  <si>
    <t>*17435</t>
  </si>
  <si>
    <t>*12412</t>
  </si>
  <si>
    <t>*17427</t>
  </si>
  <si>
    <t>*12413</t>
  </si>
  <si>
    <t>*13356</t>
  </si>
  <si>
    <t>*13357</t>
  </si>
  <si>
    <t>*11215</t>
  </si>
  <si>
    <t>*2282</t>
  </si>
  <si>
    <t>*2281</t>
  </si>
  <si>
    <t>*2292</t>
  </si>
  <si>
    <t>*2294</t>
  </si>
  <si>
    <t>*8970</t>
  </si>
  <si>
    <t>*8967</t>
  </si>
  <si>
    <t>*8965</t>
  </si>
  <si>
    <t>*8973</t>
  </si>
  <si>
    <t>*13348</t>
  </si>
  <si>
    <t>*9527</t>
  </si>
  <si>
    <t>*7008</t>
  </si>
  <si>
    <t>*42307</t>
  </si>
  <si>
    <t>*69481</t>
  </si>
  <si>
    <t>*19262</t>
  </si>
  <si>
    <t>*19263</t>
  </si>
  <si>
    <t>*55851</t>
  </si>
  <si>
    <t>*7048</t>
  </si>
  <si>
    <t>*26728</t>
  </si>
  <si>
    <t>*26729</t>
  </si>
  <si>
    <t>*26730</t>
  </si>
  <si>
    <t>*26727</t>
  </si>
  <si>
    <t>*46770</t>
  </si>
  <si>
    <t>*10647</t>
  </si>
  <si>
    <t>*70346</t>
  </si>
  <si>
    <t>*8126</t>
  </si>
  <si>
    <t>*72395</t>
  </si>
  <si>
    <t>*4942</t>
  </si>
  <si>
    <t>*8127</t>
  </si>
  <si>
    <t>*4943</t>
  </si>
  <si>
    <t>*4235</t>
  </si>
  <si>
    <t>*52924</t>
  </si>
  <si>
    <t>*11758</t>
  </si>
  <si>
    <t>*11761</t>
  </si>
  <si>
    <t>*11760</t>
  </si>
  <si>
    <t>*51297</t>
  </si>
  <si>
    <t>*69544</t>
  </si>
  <si>
    <t>*69536</t>
  </si>
  <si>
    <t>*69543</t>
  </si>
  <si>
    <t>*10836</t>
  </si>
  <si>
    <t>*24657</t>
  </si>
  <si>
    <t>*11815</t>
  </si>
  <si>
    <t>*70345</t>
  </si>
  <si>
    <t>*10614</t>
  </si>
  <si>
    <t>*10613</t>
  </si>
  <si>
    <t>*10777</t>
  </si>
  <si>
    <t>*72857</t>
  </si>
  <si>
    <t>*22668</t>
  </si>
  <si>
    <t>*6791</t>
  </si>
  <si>
    <t>*72394</t>
  </si>
  <si>
    <t>*72037</t>
  </si>
  <si>
    <t>*43791</t>
  </si>
  <si>
    <t>*26806</t>
  </si>
  <si>
    <t>*72038</t>
  </si>
  <si>
    <t>*74114</t>
  </si>
  <si>
    <t>*72151</t>
  </si>
  <si>
    <t>*72412</t>
  </si>
  <si>
    <t>*72415</t>
  </si>
  <si>
    <t>*14860</t>
  </si>
  <si>
    <t>*72416</t>
  </si>
  <si>
    <t>*40003</t>
  </si>
  <si>
    <t>*51109</t>
  </si>
  <si>
    <t>*40192</t>
  </si>
  <si>
    <t>*8786</t>
  </si>
  <si>
    <t>*20984</t>
  </si>
  <si>
    <t>*72917</t>
  </si>
  <si>
    <t>*72030</t>
  </si>
  <si>
    <t>*72031</t>
  </si>
  <si>
    <t>*72033</t>
  </si>
  <si>
    <t>*7550</t>
  </si>
  <si>
    <t>*7581</t>
  </si>
  <si>
    <t>*7539</t>
  </si>
  <si>
    <t>*20342</t>
  </si>
  <si>
    <t>*20343</t>
  </si>
  <si>
    <t>*20344</t>
  </si>
  <si>
    <t>*20345</t>
  </si>
  <si>
    <t>*20346</t>
  </si>
  <si>
    <t>*21776</t>
  </si>
  <si>
    <t>*23167</t>
  </si>
  <si>
    <t>*23168</t>
  </si>
  <si>
    <t>*23169</t>
  </si>
  <si>
    <t>*23164</t>
  </si>
  <si>
    <t>*30165</t>
  </si>
  <si>
    <t>*20916</t>
  </si>
  <si>
    <t>*71346</t>
  </si>
  <si>
    <t>*71345</t>
  </si>
  <si>
    <t>*71344</t>
  </si>
  <si>
    <t>*72035</t>
  </si>
  <si>
    <t>*72034</t>
  </si>
  <si>
    <t>*72036</t>
  </si>
  <si>
    <t>280047</t>
  </si>
  <si>
    <t>280207</t>
  </si>
  <si>
    <t>748</t>
  </si>
  <si>
    <t>782</t>
  </si>
  <si>
    <t>2007</t>
  </si>
  <si>
    <t>2408</t>
  </si>
  <si>
    <t>2631</t>
  </si>
  <si>
    <t>2381</t>
  </si>
  <si>
    <t>2373</t>
  </si>
  <si>
    <t>2003</t>
  </si>
  <si>
    <t>727</t>
  </si>
  <si>
    <t>1885</t>
  </si>
  <si>
    <t>1508</t>
  </si>
  <si>
    <t>746</t>
  </si>
  <si>
    <t>665</t>
  </si>
  <si>
    <t>2515</t>
  </si>
  <si>
    <t>235858</t>
  </si>
  <si>
    <t>270097</t>
  </si>
  <si>
    <t>267362</t>
  </si>
  <si>
    <t>311711</t>
  </si>
  <si>
    <t>311712</t>
  </si>
  <si>
    <t>311713</t>
  </si>
  <si>
    <t>227758</t>
  </si>
  <si>
    <t>229839</t>
  </si>
  <si>
    <t>229840</t>
  </si>
  <si>
    <t>229841</t>
  </si>
  <si>
    <t>233262</t>
  </si>
  <si>
    <t>247129</t>
  </si>
  <si>
    <t>247130</t>
  </si>
  <si>
    <t>255220</t>
  </si>
  <si>
    <t>286796</t>
  </si>
  <si>
    <t>286808</t>
  </si>
  <si>
    <t>286809</t>
  </si>
  <si>
    <t>237693</t>
  </si>
  <si>
    <t>76071</t>
  </si>
  <si>
    <t>73878</t>
  </si>
  <si>
    <t>69873</t>
  </si>
  <si>
    <t>73583</t>
  </si>
  <si>
    <t>127660</t>
  </si>
  <si>
    <t>74711</t>
  </si>
  <si>
    <t>125110</t>
  </si>
  <si>
    <t>245144</t>
  </si>
  <si>
    <t>229241</t>
  </si>
  <si>
    <t>8148</t>
  </si>
  <si>
    <t>9842</t>
  </si>
  <si>
    <t>70806</t>
  </si>
  <si>
    <t>69926</t>
  </si>
  <si>
    <t>71992</t>
  </si>
  <si>
    <t>71295</t>
  </si>
  <si>
    <t>73556</t>
  </si>
  <si>
    <t>8157</t>
  </si>
  <si>
    <t>70574</t>
  </si>
  <si>
    <t>243388</t>
  </si>
  <si>
    <t>74750</t>
  </si>
  <si>
    <t>234552</t>
  </si>
  <si>
    <t>239119</t>
  </si>
  <si>
    <t>70709</t>
  </si>
  <si>
    <t>72183</t>
  </si>
  <si>
    <t>9860</t>
  </si>
  <si>
    <t>72684</t>
  </si>
  <si>
    <t>73664</t>
  </si>
  <si>
    <t>8166</t>
  </si>
  <si>
    <t>8129</t>
  </si>
  <si>
    <t>70380</t>
  </si>
  <si>
    <t>70495</t>
  </si>
  <si>
    <t>72694</t>
  </si>
  <si>
    <t>233196</t>
  </si>
  <si>
    <t>233197</t>
  </si>
  <si>
    <t>12660</t>
  </si>
  <si>
    <t>233198</t>
  </si>
  <si>
    <t>12712</t>
  </si>
  <si>
    <t>12730</t>
  </si>
  <si>
    <t>233199</t>
  </si>
  <si>
    <t>109030</t>
  </si>
  <si>
    <t>239108</t>
  </si>
  <si>
    <t>71365</t>
  </si>
  <si>
    <t>243384</t>
  </si>
  <si>
    <t>10376</t>
  </si>
  <si>
    <t>70888</t>
  </si>
  <si>
    <t>73521</t>
  </si>
  <si>
    <t>9831</t>
  </si>
  <si>
    <t>73958</t>
  </si>
  <si>
    <t>71983</t>
  </si>
  <si>
    <t>73538</t>
  </si>
  <si>
    <t>73476</t>
  </si>
  <si>
    <t>71114</t>
  </si>
  <si>
    <t>70898</t>
  </si>
  <si>
    <t>73627</t>
  </si>
  <si>
    <t>76062</t>
  </si>
  <si>
    <t>69701</t>
  </si>
  <si>
    <t>75997</t>
  </si>
  <si>
    <t>76009</t>
  </si>
  <si>
    <t>76018</t>
  </si>
  <si>
    <t>70476</t>
  </si>
  <si>
    <t>71123</t>
  </si>
  <si>
    <t>233265</t>
  </si>
  <si>
    <t>71561</t>
  </si>
  <si>
    <t>72728</t>
  </si>
  <si>
    <t>279776</t>
  </si>
  <si>
    <t>234554</t>
  </si>
  <si>
    <t>234553</t>
  </si>
  <si>
    <t>234555</t>
  </si>
  <si>
    <t>73457</t>
  </si>
  <si>
    <t>75950</t>
  </si>
  <si>
    <t>75095</t>
  </si>
  <si>
    <t>251280</t>
  </si>
  <si>
    <t>270245</t>
  </si>
  <si>
    <t>109166</t>
  </si>
  <si>
    <t>255197</t>
  </si>
  <si>
    <t>237083</t>
  </si>
  <si>
    <t>272543</t>
  </si>
  <si>
    <t>242194</t>
  </si>
  <si>
    <t>253365</t>
  </si>
  <si>
    <t>253368</t>
  </si>
  <si>
    <t>253372</t>
  </si>
  <si>
    <t>250578</t>
  </si>
  <si>
    <t>253567</t>
  </si>
  <si>
    <t>253569</t>
  </si>
  <si>
    <t>2819</t>
  </si>
  <si>
    <t>5819</t>
  </si>
  <si>
    <t>14458</t>
  </si>
  <si>
    <t>32924</t>
  </si>
  <si>
    <t>32951</t>
  </si>
  <si>
    <t>60545</t>
  </si>
  <si>
    <t>1477</t>
  </si>
  <si>
    <t>1545</t>
  </si>
  <si>
    <t>4822</t>
  </si>
  <si>
    <t>3048</t>
  </si>
  <si>
    <t>3040</t>
  </si>
  <si>
    <t>4151</t>
  </si>
  <si>
    <t>283145</t>
  </si>
  <si>
    <t>10143</t>
  </si>
  <si>
    <t>13927</t>
  </si>
  <si>
    <t>14377</t>
  </si>
  <si>
    <t>15650</t>
  </si>
  <si>
    <t>23027</t>
  </si>
  <si>
    <t>24531</t>
  </si>
  <si>
    <t>23874</t>
  </si>
  <si>
    <t>289222</t>
  </si>
  <si>
    <t>31445</t>
  </si>
  <si>
    <t>31454</t>
  </si>
  <si>
    <t>32140</t>
  </si>
  <si>
    <t>36572</t>
  </si>
  <si>
    <t>278099</t>
  </si>
  <si>
    <t>43807</t>
  </si>
  <si>
    <t>42390</t>
  </si>
  <si>
    <t>42946</t>
  </si>
  <si>
    <t>42954</t>
  </si>
  <si>
    <t>43109</t>
  </si>
  <si>
    <t>43816</t>
  </si>
  <si>
    <t>295462</t>
  </si>
  <si>
    <t>310443</t>
  </si>
  <si>
    <t>43834</t>
  </si>
  <si>
    <t>42604</t>
  </si>
  <si>
    <t>42621</t>
  </si>
  <si>
    <t>46942</t>
  </si>
  <si>
    <t>302298</t>
  </si>
  <si>
    <t>288997</t>
  </si>
  <si>
    <t>302295</t>
  </si>
  <si>
    <t>54128</t>
  </si>
  <si>
    <t>288995</t>
  </si>
  <si>
    <t>57997</t>
  </si>
  <si>
    <t>57988</t>
  </si>
  <si>
    <t>319122</t>
  </si>
  <si>
    <t>318190</t>
  </si>
  <si>
    <t>56933</t>
  </si>
  <si>
    <t>56952</t>
  </si>
  <si>
    <t>289000</t>
  </si>
  <si>
    <t>66301</t>
  </si>
  <si>
    <t>2632</t>
  </si>
  <si>
    <t>2777</t>
  </si>
  <si>
    <t>27586</t>
  </si>
  <si>
    <t>38502</t>
  </si>
  <si>
    <t>34974</t>
  </si>
  <si>
    <t>42088</t>
  </si>
  <si>
    <t>292812</t>
  </si>
  <si>
    <t>56872</t>
  </si>
  <si>
    <t>62083</t>
  </si>
  <si>
    <t>784</t>
  </si>
  <si>
    <t>826</t>
  </si>
  <si>
    <t>1207</t>
  </si>
  <si>
    <t>5079</t>
  </si>
  <si>
    <t>11127</t>
  </si>
  <si>
    <t>14021</t>
  </si>
  <si>
    <t>279555</t>
  </si>
  <si>
    <t>279559</t>
  </si>
  <si>
    <t>279554</t>
  </si>
  <si>
    <t>279558</t>
  </si>
  <si>
    <t>16503</t>
  </si>
  <si>
    <t>23533</t>
  </si>
  <si>
    <t>27246</t>
  </si>
  <si>
    <t>36446</t>
  </si>
  <si>
    <t>31812</t>
  </si>
  <si>
    <t>29757</t>
  </si>
  <si>
    <t>36714</t>
  </si>
  <si>
    <t>36751</t>
  </si>
  <si>
    <t>36723</t>
  </si>
  <si>
    <t>36740</t>
  </si>
  <si>
    <t>43852</t>
  </si>
  <si>
    <t>302343</t>
  </si>
  <si>
    <t>52438</t>
  </si>
  <si>
    <t>302312</t>
  </si>
  <si>
    <t>52465</t>
  </si>
  <si>
    <t>57573</t>
  </si>
  <si>
    <t>56620</t>
  </si>
  <si>
    <t>55902</t>
  </si>
  <si>
    <t>59282</t>
  </si>
  <si>
    <t>58875</t>
  </si>
  <si>
    <t>302321</t>
  </si>
  <si>
    <t>60368</t>
  </si>
  <si>
    <t>65976</t>
  </si>
  <si>
    <t>278396</t>
  </si>
  <si>
    <t>267804</t>
  </si>
  <si>
    <t>26712</t>
  </si>
  <si>
    <t>26445</t>
  </si>
  <si>
    <t>236037</t>
  </si>
  <si>
    <t>252010</t>
  </si>
  <si>
    <t>5196</t>
  </si>
  <si>
    <t>266617</t>
  </si>
  <si>
    <t>266622</t>
  </si>
  <si>
    <t>284583</t>
  </si>
  <si>
    <t>272265</t>
  </si>
  <si>
    <t>241939</t>
  </si>
  <si>
    <t>266607</t>
  </si>
  <si>
    <t>272287</t>
  </si>
  <si>
    <t>15981</t>
  </si>
  <si>
    <t>311127</t>
  </si>
  <si>
    <t>242356</t>
  </si>
  <si>
    <t>252008</t>
  </si>
  <si>
    <t>283182</t>
  </si>
  <si>
    <t>283907</t>
  </si>
  <si>
    <t>266618</t>
  </si>
  <si>
    <t>266619</t>
  </si>
  <si>
    <t>266626</t>
  </si>
  <si>
    <t>266658</t>
  </si>
  <si>
    <t>36230</t>
  </si>
  <si>
    <t>29320</t>
  </si>
  <si>
    <t>32665</t>
  </si>
  <si>
    <t>318176</t>
  </si>
  <si>
    <t>266648</t>
  </si>
  <si>
    <t>266656</t>
  </si>
  <si>
    <t>42767</t>
  </si>
  <si>
    <t>279435</t>
  </si>
  <si>
    <t>279436</t>
  </si>
  <si>
    <t>284584</t>
  </si>
  <si>
    <t>288222</t>
  </si>
  <si>
    <t>311224</t>
  </si>
  <si>
    <t>275722</t>
  </si>
  <si>
    <t>52769</t>
  </si>
  <si>
    <t>275319</t>
  </si>
  <si>
    <t>241093</t>
  </si>
  <si>
    <t>264061</t>
  </si>
  <si>
    <t>311156</t>
  </si>
  <si>
    <t>283171</t>
  </si>
  <si>
    <t>2034</t>
  </si>
  <si>
    <t>4474</t>
  </si>
  <si>
    <t>4393</t>
  </si>
  <si>
    <t>2589</t>
  </si>
  <si>
    <t>3127</t>
  </si>
  <si>
    <t>2597</t>
  </si>
  <si>
    <t>3342</t>
  </si>
  <si>
    <t>3593</t>
  </si>
  <si>
    <t>3629</t>
  </si>
  <si>
    <t>3326</t>
  </si>
  <si>
    <t>12762</t>
  </si>
  <si>
    <t>14716</t>
  </si>
  <si>
    <t>12743</t>
  </si>
  <si>
    <t>19791</t>
  </si>
  <si>
    <t>16023</t>
  </si>
  <si>
    <t>16041</t>
  </si>
  <si>
    <t>19245</t>
  </si>
  <si>
    <t>20072</t>
  </si>
  <si>
    <t>15884</t>
  </si>
  <si>
    <t>28529</t>
  </si>
  <si>
    <t>32068</t>
  </si>
  <si>
    <t>34930</t>
  </si>
  <si>
    <t>29031</t>
  </si>
  <si>
    <t>29041</t>
  </si>
  <si>
    <t>29022</t>
  </si>
  <si>
    <t>236080</t>
  </si>
  <si>
    <t>57752</t>
  </si>
  <si>
    <t>34436</t>
  </si>
  <si>
    <t>32862</t>
  </si>
  <si>
    <t>46666</t>
  </si>
  <si>
    <t>236079</t>
  </si>
  <si>
    <t>45855</t>
  </si>
  <si>
    <t>54501</t>
  </si>
  <si>
    <t>58445</t>
  </si>
  <si>
    <t>63122</t>
  </si>
  <si>
    <t>63051</t>
  </si>
  <si>
    <t>63034</t>
  </si>
  <si>
    <t>16058</t>
  </si>
  <si>
    <t>61452</t>
  </si>
  <si>
    <t>61363</t>
  </si>
  <si>
    <t>65233</t>
  </si>
  <si>
    <t>317284</t>
  </si>
  <si>
    <t>4289</t>
  </si>
  <si>
    <t>303653</t>
  </si>
  <si>
    <t>318021</t>
  </si>
  <si>
    <t>317274</t>
  </si>
  <si>
    <t>267834</t>
  </si>
  <si>
    <t>317281</t>
  </si>
  <si>
    <t>15320</t>
  </si>
  <si>
    <t>243117</t>
  </si>
  <si>
    <t>239380</t>
  </si>
  <si>
    <t>28421</t>
  </si>
  <si>
    <t>32078</t>
  </si>
  <si>
    <t>30752</t>
  </si>
  <si>
    <t>29284</t>
  </si>
  <si>
    <t>29141</t>
  </si>
  <si>
    <t>317283</t>
  </si>
  <si>
    <t>317279</t>
  </si>
  <si>
    <t>317280</t>
  </si>
  <si>
    <t>236511</t>
  </si>
  <si>
    <t>36652</t>
  </si>
  <si>
    <t>34167</t>
  </si>
  <si>
    <t>240948</t>
  </si>
  <si>
    <t>266669</t>
  </si>
  <si>
    <t>293305</t>
  </si>
  <si>
    <t>41821</t>
  </si>
  <si>
    <t>235574</t>
  </si>
  <si>
    <t>51139</t>
  </si>
  <si>
    <t>55016</t>
  </si>
  <si>
    <t>236517</t>
  </si>
  <si>
    <t>313201</t>
  </si>
  <si>
    <t>63580</t>
  </si>
  <si>
    <t>294367</t>
  </si>
  <si>
    <t>286828</t>
  </si>
  <si>
    <t>317285</t>
  </si>
  <si>
    <t>65887</t>
  </si>
  <si>
    <t>264037</t>
  </si>
  <si>
    <t>317288</t>
  </si>
  <si>
    <t>250525</t>
  </si>
  <si>
    <t>233662</t>
  </si>
  <si>
    <t>310715</t>
  </si>
  <si>
    <t>36222</t>
  </si>
  <si>
    <t>44894</t>
  </si>
  <si>
    <t>53632</t>
  </si>
  <si>
    <t>53336</t>
  </si>
  <si>
    <t>318200</t>
  </si>
  <si>
    <t>56970</t>
  </si>
  <si>
    <t>57019</t>
  </si>
  <si>
    <t>62752</t>
  </si>
  <si>
    <t>64952</t>
  </si>
  <si>
    <t>64272</t>
  </si>
  <si>
    <t>64281</t>
  </si>
  <si>
    <t>64970</t>
  </si>
  <si>
    <t>64961</t>
  </si>
  <si>
    <t>62029</t>
  </si>
  <si>
    <t>7830</t>
  </si>
  <si>
    <t>279831</t>
  </si>
  <si>
    <t>308257</t>
  </si>
  <si>
    <t>25870</t>
  </si>
  <si>
    <t>25887</t>
  </si>
  <si>
    <t>26097</t>
  </si>
  <si>
    <t>230169</t>
  </si>
  <si>
    <t>26185</t>
  </si>
  <si>
    <t>26194</t>
  </si>
  <si>
    <t>270879</t>
  </si>
  <si>
    <t>26177</t>
  </si>
  <si>
    <t>270876</t>
  </si>
  <si>
    <t>270875</t>
  </si>
  <si>
    <t>281570</t>
  </si>
  <si>
    <t>281569</t>
  </si>
  <si>
    <t>270870</t>
  </si>
  <si>
    <t>149908</t>
  </si>
  <si>
    <t>149891</t>
  </si>
  <si>
    <t>14010</t>
  </si>
  <si>
    <t>279765</t>
  </si>
  <si>
    <t>279768</t>
  </si>
  <si>
    <t>279770</t>
  </si>
  <si>
    <t>279766</t>
  </si>
  <si>
    <t>244169</t>
  </si>
  <si>
    <t>265528</t>
  </si>
  <si>
    <t>311619</t>
  </si>
  <si>
    <t>312620</t>
  </si>
  <si>
    <t>259937</t>
  </si>
  <si>
    <t>233157</t>
  </si>
  <si>
    <t>268853</t>
  </si>
  <si>
    <t>267478</t>
  </si>
  <si>
    <t>253289</t>
  </si>
  <si>
    <t>270325</t>
  </si>
  <si>
    <t>308711</t>
  </si>
  <si>
    <t>308712</t>
  </si>
  <si>
    <t>308713</t>
  </si>
  <si>
    <t>285774</t>
  </si>
  <si>
    <t>285733</t>
  </si>
  <si>
    <t>285782</t>
  </si>
  <si>
    <t>285785</t>
  </si>
  <si>
    <t>285786</t>
  </si>
  <si>
    <t>118879</t>
  </si>
  <si>
    <t>127857</t>
  </si>
  <si>
    <t>266539</t>
  </si>
  <si>
    <t>266538</t>
  </si>
  <si>
    <t>267476</t>
  </si>
  <si>
    <t>276435</t>
  </si>
  <si>
    <t>276505</t>
  </si>
  <si>
    <t>276462</t>
  </si>
  <si>
    <t>276463</t>
  </si>
  <si>
    <t>277437</t>
  </si>
  <si>
    <t>275261</t>
  </si>
  <si>
    <t>307462</t>
  </si>
  <si>
    <t>307465</t>
  </si>
  <si>
    <t>307457</t>
  </si>
  <si>
    <t>307461</t>
  </si>
  <si>
    <t>307453</t>
  </si>
  <si>
    <t>307458</t>
  </si>
  <si>
    <t>287563</t>
  </si>
  <si>
    <t>287562</t>
  </si>
  <si>
    <t>249533</t>
  </si>
  <si>
    <t>272755</t>
  </si>
  <si>
    <t>265736</t>
  </si>
  <si>
    <t>274485</t>
  </si>
  <si>
    <t>276708</t>
  </si>
  <si>
    <t>274487</t>
  </si>
  <si>
    <t>276440</t>
  </si>
  <si>
    <t>277520</t>
  </si>
  <si>
    <t>274443</t>
  </si>
  <si>
    <t>274442</t>
  </si>
  <si>
    <t>276709</t>
  </si>
  <si>
    <t>276710</t>
  </si>
  <si>
    <t>274653</t>
  </si>
  <si>
    <t>274400</t>
  </si>
  <si>
    <t>274712</t>
  </si>
  <si>
    <t>274724</t>
  </si>
  <si>
    <t>276445</t>
  </si>
  <si>
    <t>276474</t>
  </si>
  <si>
    <t>275525</t>
  </si>
  <si>
    <t>276017</t>
  </si>
  <si>
    <t>276446</t>
  </si>
  <si>
    <t>277051</t>
  </si>
  <si>
    <t>276747</t>
  </si>
  <si>
    <t>275526</t>
  </si>
  <si>
    <t>276586</t>
  </si>
  <si>
    <t>276455</t>
  </si>
  <si>
    <t>276588</t>
  </si>
  <si>
    <t>281190</t>
  </si>
  <si>
    <t>280768</t>
  </si>
  <si>
    <t>278366</t>
  </si>
  <si>
    <t>279503</t>
  </si>
  <si>
    <t>293293</t>
  </si>
  <si>
    <t>278933</t>
  </si>
  <si>
    <t>278368</t>
  </si>
  <si>
    <t>278371</t>
  </si>
  <si>
    <t>278934</t>
  </si>
  <si>
    <t>279698</t>
  </si>
  <si>
    <t>283200</t>
  </si>
  <si>
    <t>295981</t>
  </si>
  <si>
    <t>278462</t>
  </si>
  <si>
    <t>279699</t>
  </si>
  <si>
    <t>299578</t>
  </si>
  <si>
    <t>305984</t>
  </si>
  <si>
    <t>254474</t>
  </si>
  <si>
    <t>289661</t>
  </si>
  <si>
    <t>289664</t>
  </si>
  <si>
    <t>299572</t>
  </si>
  <si>
    <t>294799</t>
  </si>
  <si>
    <t>96739</t>
  </si>
  <si>
    <t>280150</t>
  </si>
  <si>
    <t>305983</t>
  </si>
  <si>
    <t>289391</t>
  </si>
  <si>
    <t>320067</t>
  </si>
  <si>
    <t>96730</t>
  </si>
  <si>
    <t>281225</t>
  </si>
  <si>
    <t>280789</t>
  </si>
  <si>
    <t>294801</t>
  </si>
  <si>
    <t>278373</t>
  </si>
  <si>
    <t>278369</t>
  </si>
  <si>
    <t>279505</t>
  </si>
  <si>
    <t>279504</t>
  </si>
  <si>
    <t>278370</t>
  </si>
  <si>
    <t>278822</t>
  </si>
  <si>
    <t>275059</t>
  </si>
  <si>
    <t>111</t>
  </si>
  <si>
    <t>60</t>
  </si>
  <si>
    <t>130</t>
  </si>
  <si>
    <t>235434</t>
  </si>
  <si>
    <t>235435</t>
  </si>
  <si>
    <t>302804</t>
  </si>
  <si>
    <t>298538</t>
  </si>
  <si>
    <t>1869</t>
  </si>
  <si>
    <t>269089</t>
  </si>
  <si>
    <t>271132</t>
  </si>
  <si>
    <t>297143</t>
  </si>
  <si>
    <t>278871</t>
  </si>
  <si>
    <t>263485</t>
  </si>
  <si>
    <t>238650</t>
  </si>
  <si>
    <t>290669</t>
  </si>
  <si>
    <t>235507</t>
  </si>
  <si>
    <t>3135</t>
  </si>
  <si>
    <t>291094</t>
  </si>
  <si>
    <t>11290</t>
  </si>
  <si>
    <t>306434</t>
  </si>
  <si>
    <t>294755</t>
  </si>
  <si>
    <t>288878</t>
  </si>
  <si>
    <t>288901</t>
  </si>
  <si>
    <t>310376</t>
  </si>
  <si>
    <t>311080</t>
  </si>
  <si>
    <t>297140</t>
  </si>
  <si>
    <t>318108</t>
  </si>
  <si>
    <t>288860</t>
  </si>
  <si>
    <t>265933</t>
  </si>
  <si>
    <t>15417</t>
  </si>
  <si>
    <t>288861</t>
  </si>
  <si>
    <t>264020</t>
  </si>
  <si>
    <t>7631</t>
  </si>
  <si>
    <t>270484</t>
  </si>
  <si>
    <t>10604</t>
  </si>
  <si>
    <t>9806</t>
  </si>
  <si>
    <t>291867</t>
  </si>
  <si>
    <t>10695</t>
  </si>
  <si>
    <t>302370</t>
  </si>
  <si>
    <t>268485</t>
  </si>
  <si>
    <t>34919</t>
  </si>
  <si>
    <t>286138</t>
  </si>
  <si>
    <t>8194</t>
  </si>
  <si>
    <t>10005</t>
  </si>
  <si>
    <t>35048</t>
  </si>
  <si>
    <t>272342</t>
  </si>
  <si>
    <t>10141</t>
  </si>
  <si>
    <t>238745</t>
  </si>
  <si>
    <t>272331</t>
  </si>
  <si>
    <t>272341</t>
  </si>
  <si>
    <t>270880</t>
  </si>
  <si>
    <t>10293</t>
  </si>
  <si>
    <t>270868</t>
  </si>
  <si>
    <t>272877</t>
  </si>
  <si>
    <t>270869</t>
  </si>
  <si>
    <t>10356</t>
  </si>
  <si>
    <t>255066</t>
  </si>
  <si>
    <t>277864</t>
  </si>
  <si>
    <t>13096</t>
  </si>
  <si>
    <t>13104</t>
  </si>
  <si>
    <t>291818</t>
  </si>
  <si>
    <t>265614</t>
  </si>
  <si>
    <t>319474</t>
  </si>
  <si>
    <t>302369</t>
  </si>
  <si>
    <t>11567</t>
  </si>
  <si>
    <t>286430</t>
  </si>
  <si>
    <t>12392</t>
  </si>
  <si>
    <t>241201</t>
  </si>
  <si>
    <t>286449</t>
  </si>
  <si>
    <t>298985</t>
  </si>
  <si>
    <t>1626</t>
  </si>
  <si>
    <t>275403</t>
  </si>
  <si>
    <t>228675</t>
  </si>
  <si>
    <t>22484</t>
  </si>
  <si>
    <t>22457</t>
  </si>
  <si>
    <t>22475</t>
  </si>
  <si>
    <t>262242</t>
  </si>
  <si>
    <t>271863</t>
  </si>
  <si>
    <t>3672</t>
  </si>
  <si>
    <t>271</t>
  </si>
  <si>
    <t>1705</t>
  </si>
  <si>
    <t>237909</t>
  </si>
  <si>
    <t>371</t>
  </si>
  <si>
    <t>285331</t>
  </si>
  <si>
    <t>150180</t>
  </si>
  <si>
    <t>149819</t>
  </si>
  <si>
    <t>271206</t>
  </si>
  <si>
    <t>271207</t>
  </si>
  <si>
    <t>271204</t>
  </si>
  <si>
    <t>271205</t>
  </si>
  <si>
    <t>271203</t>
  </si>
  <si>
    <t>149828</t>
  </si>
  <si>
    <t>259993</t>
  </si>
  <si>
    <t>281264</t>
  </si>
  <si>
    <t>23015</t>
  </si>
  <si>
    <t>23081</t>
  </si>
  <si>
    <t>280270</t>
  </si>
  <si>
    <t>237737</t>
  </si>
  <si>
    <t>150019</t>
  </si>
  <si>
    <t>308254</t>
  </si>
  <si>
    <t>275404</t>
  </si>
  <si>
    <t>275405</t>
  </si>
  <si>
    <t>150242</t>
  </si>
  <si>
    <t>288694</t>
  </si>
  <si>
    <t>24424</t>
  </si>
  <si>
    <t>7802</t>
  </si>
  <si>
    <t>254262</t>
  </si>
  <si>
    <t>17751</t>
  </si>
  <si>
    <t>17860</t>
  </si>
  <si>
    <t>149532</t>
  </si>
  <si>
    <t>308252</t>
  </si>
  <si>
    <t>308253</t>
  </si>
  <si>
    <t>272934</t>
  </si>
  <si>
    <t>272925</t>
  </si>
  <si>
    <t>308255</t>
  </si>
  <si>
    <t>308256</t>
  </si>
  <si>
    <t>150215</t>
  </si>
  <si>
    <t>304254</t>
  </si>
  <si>
    <t>149846</t>
  </si>
  <si>
    <t>309367</t>
  </si>
  <si>
    <t>21424</t>
  </si>
  <si>
    <t>149873</t>
  </si>
  <si>
    <t>281911</t>
  </si>
  <si>
    <t>149793</t>
  </si>
  <si>
    <t>271878</t>
  </si>
  <si>
    <t>288325</t>
  </si>
  <si>
    <t>288326</t>
  </si>
  <si>
    <t>23356</t>
  </si>
  <si>
    <t>23340</t>
  </si>
  <si>
    <t>297205</t>
  </si>
  <si>
    <t>297206</t>
  </si>
  <si>
    <t>297207</t>
  </si>
  <si>
    <t>290252</t>
  </si>
  <si>
    <t>23239</t>
  </si>
  <si>
    <t>300659</t>
  </si>
  <si>
    <t>298971</t>
  </si>
  <si>
    <t>300660</t>
  </si>
  <si>
    <t>298972</t>
  </si>
  <si>
    <t>23201</t>
  </si>
  <si>
    <t>23196</t>
  </si>
  <si>
    <t>23177</t>
  </si>
  <si>
    <t>302660</t>
  </si>
  <si>
    <t>290143</t>
  </si>
  <si>
    <t>69659</t>
  </si>
  <si>
    <t>7196</t>
  </si>
  <si>
    <t>301530</t>
  </si>
  <si>
    <t>301529</t>
  </si>
  <si>
    <t>228703</t>
  </si>
  <si>
    <t>228704</t>
  </si>
  <si>
    <t>194</t>
  </si>
  <si>
    <t>244917</t>
  </si>
  <si>
    <t>275409</t>
  </si>
  <si>
    <t>93659</t>
  </si>
  <si>
    <t>9610</t>
  </si>
  <si>
    <t>315330</t>
  </si>
  <si>
    <t>28301</t>
  </si>
  <si>
    <t>275407</t>
  </si>
  <si>
    <t>275406</t>
  </si>
  <si>
    <t>275418</t>
  </si>
  <si>
    <t>317008</t>
  </si>
  <si>
    <t>311797</t>
  </si>
  <si>
    <t>299615</t>
  </si>
  <si>
    <t>317027</t>
  </si>
  <si>
    <t>317033</t>
  </si>
  <si>
    <t>11245</t>
  </si>
  <si>
    <t>69088</t>
  </si>
  <si>
    <t>38226</t>
  </si>
  <si>
    <t>12338</t>
  </si>
  <si>
    <t>12330</t>
  </si>
  <si>
    <t>249311</t>
  </si>
  <si>
    <t>234147</t>
  </si>
  <si>
    <t>33939</t>
  </si>
  <si>
    <t>254339</t>
  </si>
  <si>
    <t>275411</t>
  </si>
  <si>
    <t>275413</t>
  </si>
  <si>
    <t>275415</t>
  </si>
  <si>
    <t>301661</t>
  </si>
  <si>
    <t>241653</t>
  </si>
  <si>
    <t>12802</t>
  </si>
  <si>
    <t>246293</t>
  </si>
  <si>
    <t>283810</t>
  </si>
  <si>
    <t>13185</t>
  </si>
  <si>
    <t>62842</t>
  </si>
  <si>
    <t>797</t>
  </si>
  <si>
    <t>266957</t>
  </si>
  <si>
    <t>149935</t>
  </si>
  <si>
    <t>150298</t>
  </si>
  <si>
    <t>149505</t>
  </si>
  <si>
    <t>ЗАЖИМ ВИНТОВОЙ DIN 741 20.0</t>
  </si>
  <si>
    <t>БОЛТ 18Х60</t>
  </si>
  <si>
    <t>БОЛТ 22Х60</t>
  </si>
  <si>
    <t>БОЛТ М-10</t>
  </si>
  <si>
    <t>БОЛТ М-12</t>
  </si>
  <si>
    <t>БОЛТ М12Х60</t>
  </si>
  <si>
    <t>БОЛТ М-14</t>
  </si>
  <si>
    <t>БОЛТ М22Х60</t>
  </si>
  <si>
    <t>БОЛТ ШЕСТИГРАННЫЙ М10х80</t>
  </si>
  <si>
    <t>БОЛТ ШЕСТИГРАННЫЙ М16х80</t>
  </si>
  <si>
    <t>БОЛТЫ 10х80</t>
  </si>
  <si>
    <t>БОЛТЫ 14Х35</t>
  </si>
  <si>
    <t>БОЛТЫ 16Х50</t>
  </si>
  <si>
    <t>БОЛТЫ 6Х50</t>
  </si>
  <si>
    <t>БОЛТЫ М 14Х55</t>
  </si>
  <si>
    <t>БОЛТЫ М6-50</t>
  </si>
  <si>
    <t>ГАЙКА №14</t>
  </si>
  <si>
    <t>ГАЙКА М 8</t>
  </si>
  <si>
    <t>ШАЙБА М16 ЧЕР.</t>
  </si>
  <si>
    <t>ПОДШИПНИК</t>
  </si>
  <si>
    <t>6-66412 Л</t>
  </si>
  <si>
    <t>42207 КМ</t>
  </si>
  <si>
    <t>3608 (22308 МВ W33)</t>
  </si>
  <si>
    <t>306 АК</t>
  </si>
  <si>
    <t>51113 (8113)</t>
  </si>
  <si>
    <t>6-7207А (30207)</t>
  </si>
  <si>
    <t>209 А</t>
  </si>
  <si>
    <t>60209 А</t>
  </si>
  <si>
    <t>3056207 (6-3056207)</t>
  </si>
  <si>
    <t>7610 (6-7610А)</t>
  </si>
  <si>
    <t>180603 (62203)</t>
  </si>
  <si>
    <t>М 88048/2/010/2/QCL7C</t>
  </si>
  <si>
    <t>ПОДШИПНИК .6-7507 А (32207)</t>
  </si>
  <si>
    <t>ПОДШИПНИК 113513(13512)</t>
  </si>
  <si>
    <t>ПОДШИПНИК 1212</t>
  </si>
  <si>
    <t>ПОДШИПНИК 127509 АК</t>
  </si>
  <si>
    <t>127509 АК</t>
  </si>
  <si>
    <t>ПОДШИПНИК 1320</t>
  </si>
  <si>
    <t>ПОДШИПНИК 180605 С17</t>
  </si>
  <si>
    <t>180605 С17</t>
  </si>
  <si>
    <t>ПОДШИПНИК 180609</t>
  </si>
  <si>
    <t>ПОДШИПНИК 180610 С17</t>
  </si>
  <si>
    <t>180610 С17</t>
  </si>
  <si>
    <t>ПОДШИПНИК 2007109</t>
  </si>
  <si>
    <t>ПОДШИПНИК 202</t>
  </si>
  <si>
    <t>ПОДШИПНИК 211 А</t>
  </si>
  <si>
    <t>ПОДШИПНИК 214</t>
  </si>
  <si>
    <t>ПОДШИПНИК 221</t>
  </si>
  <si>
    <t>ПОДШИПНИК 22212 ЕК (SKF)</t>
  </si>
  <si>
    <t>22212 ЕК (SKF)</t>
  </si>
  <si>
    <t>ПОДШИПНИК 228</t>
  </si>
  <si>
    <t>ПОДШИПНИК 2320КМ/6-/</t>
  </si>
  <si>
    <t>2320КМ/6-/</t>
  </si>
  <si>
    <t>ПОДШИПНИК 3003128</t>
  </si>
  <si>
    <t>ПОДШИПНИК 303</t>
  </si>
  <si>
    <t>ПОДШИПНИК 3182128</t>
  </si>
  <si>
    <t>ПОДШИПНИК 32009</t>
  </si>
  <si>
    <t>ПОДШИПНИК 322 /6322. Р607/</t>
  </si>
  <si>
    <t>322 /6322. Р607/</t>
  </si>
  <si>
    <t>ПОДШИПНИК 32318J2</t>
  </si>
  <si>
    <t>32318 J2 (SKF)</t>
  </si>
  <si>
    <t>ПОДШИПНИК 407</t>
  </si>
  <si>
    <t>ПОДШИПНИК 408</t>
  </si>
  <si>
    <t>ПОДШИПНИК 416</t>
  </si>
  <si>
    <t>ПОДШИПНИК 46311 К1/466311 К1/</t>
  </si>
  <si>
    <t>ПОДШИПНИК 5-3182120 6Т13-29</t>
  </si>
  <si>
    <t>5-3182120</t>
  </si>
  <si>
    <t>ПОДШИПНИК 57707,22220,2218,804704</t>
  </si>
  <si>
    <t>57707,22220,2218,804704</t>
  </si>
  <si>
    <t>ПОДШИПНИК 60201</t>
  </si>
  <si>
    <t>ПОДШИПНИК 60203</t>
  </si>
  <si>
    <t>ПОДШИПНИК 602140К3</t>
  </si>
  <si>
    <t>602140К3</t>
  </si>
  <si>
    <t>ПОДШИПНИК 60311К/ /311/ 6Т13-29</t>
  </si>
  <si>
    <t>60311К/ /311/</t>
  </si>
  <si>
    <t>ПОДШИПНИК 6219</t>
  </si>
  <si>
    <t>ПОДШИПНИК 62305-2RS /180605/</t>
  </si>
  <si>
    <t>62305-2RS /180605/</t>
  </si>
  <si>
    <t>ПОДШИПНИК 62306-2RS /180606/</t>
  </si>
  <si>
    <t>62306-2RS /180606/</t>
  </si>
  <si>
    <t>ПОДШИПНИК 62306-2RS(180606(6-))</t>
  </si>
  <si>
    <t>62306-2RS</t>
  </si>
  <si>
    <t>ПОДШИПНИК 62308-2RS /180608/</t>
  </si>
  <si>
    <t>62308-2RS /180608/</t>
  </si>
  <si>
    <t>ПОДШИПНИК 62310</t>
  </si>
  <si>
    <t>ПОДШИПНИК 62312</t>
  </si>
  <si>
    <t>ПОДШИПНИК 6231-2RS /180612/</t>
  </si>
  <si>
    <t>6231-2RS /180612/</t>
  </si>
  <si>
    <t>ПОДШИПНИК 6305</t>
  </si>
  <si>
    <t>ПОДШИПНИК 6306-2RS (180306)</t>
  </si>
  <si>
    <t>6306-2RS (180306)</t>
  </si>
  <si>
    <t>ПОДШИПНИК 6-42212 КМ</t>
  </si>
  <si>
    <t>6-42212 КМ</t>
  </si>
  <si>
    <t>ПОДШИПНИК 6-46116Л</t>
  </si>
  <si>
    <t>6-46116Л</t>
  </si>
  <si>
    <t>ПОДШИПНИК 7204</t>
  </si>
  <si>
    <t>ПОДШИПНИК 7215</t>
  </si>
  <si>
    <t>ПОДШИПНИК 7215-1,1321795</t>
  </si>
  <si>
    <t>7215-1,1321795</t>
  </si>
  <si>
    <t>ПОДШИПНИК 7215К</t>
  </si>
  <si>
    <t>ПОДШИПНИК 7215К-1</t>
  </si>
  <si>
    <t>7215К-1</t>
  </si>
  <si>
    <t>ПОДШИПНИК 7315.2218</t>
  </si>
  <si>
    <t>7315.2218</t>
  </si>
  <si>
    <t>ПОДШИПНИК 7517А</t>
  </si>
  <si>
    <t>7517А</t>
  </si>
  <si>
    <t>ПОДШИПНИК 7518К</t>
  </si>
  <si>
    <t>7518К</t>
  </si>
  <si>
    <t>ПОДШИПНИК 7607 А</t>
  </si>
  <si>
    <t>7607 А</t>
  </si>
  <si>
    <t>ПОДШИПНИК 7611</t>
  </si>
  <si>
    <t>ПОДШИПНИК 7612 А</t>
  </si>
  <si>
    <t>7612 А</t>
  </si>
  <si>
    <t>ПОДШИПНИК 7616 А</t>
  </si>
  <si>
    <t>7616 А</t>
  </si>
  <si>
    <t>ПОДШИПНИК 7616 КМ</t>
  </si>
  <si>
    <t>7616 КМ</t>
  </si>
  <si>
    <t>ПОДШИПНИК 8122</t>
  </si>
  <si>
    <t>ПОДШИПНИК 8312</t>
  </si>
  <si>
    <t>ПОДШИПНИК 8316</t>
  </si>
  <si>
    <t>ПОДШИПНИК NN 3024 КР \3182124\</t>
  </si>
  <si>
    <t>3024 КР \3182124\</t>
  </si>
  <si>
    <t>ПОДШИПНИК NN3040К</t>
  </si>
  <si>
    <t>NN3040К</t>
  </si>
  <si>
    <t>ПОДШИПНИК QJ330</t>
  </si>
  <si>
    <t>qj-330 n2ma fag</t>
  </si>
  <si>
    <t>ПОДШИПНИК SL 045030-PP</t>
  </si>
  <si>
    <t>SL 045030-PP</t>
  </si>
  <si>
    <t>ПОДШИПНИК SL 045030-PP (INA)</t>
  </si>
  <si>
    <t>SL 045030-PP (INA)</t>
  </si>
  <si>
    <t>ПОДШИПНИК SL 045030-PP/NKF 5030 ADA 2LSF</t>
  </si>
  <si>
    <t>SL 045030-PP/NKF 5030 ADA 2LSF</t>
  </si>
  <si>
    <t>ПОДШИПНИК SL182956</t>
  </si>
  <si>
    <t>SL 182956</t>
  </si>
  <si>
    <t>ПОДШИПНИК SL192319</t>
  </si>
  <si>
    <t>SL 192319</t>
  </si>
  <si>
    <t>ПОДШИПНИК SL192322</t>
  </si>
  <si>
    <t>SL 19 2322</t>
  </si>
  <si>
    <t>ПОДШИПНИК ИА 4914ТСО 3889/01</t>
  </si>
  <si>
    <t>ИА 4914ТСО 3889/01</t>
  </si>
  <si>
    <t>ПОДШИПНИК ИИ 3028 КР 41/4-3182128/</t>
  </si>
  <si>
    <t>ИИ 3028 КР 41/4-3182128/</t>
  </si>
  <si>
    <t>ПОДШИПНИК ИИ3022КР51</t>
  </si>
  <si>
    <t>ИИ3022КР51</t>
  </si>
  <si>
    <t>ПОДШИПНИК к.180305</t>
  </si>
  <si>
    <t>ПОДШИПНИК РОЛИКОВЫЙ РАДИАЛЬНЫЙ</t>
  </si>
  <si>
    <t>NU 2213 Е(32513)</t>
  </si>
  <si>
    <t>ПОДШИПНИК У-7205 А</t>
  </si>
  <si>
    <t>ПОДШИПНИК ШСЛ 70</t>
  </si>
  <si>
    <t>ШСЛ 70</t>
  </si>
  <si>
    <t>ПАРА ПЛУНЖЕРНАЯ В СБОРЕ "KRANZLY"</t>
  </si>
  <si>
    <t>ФИЛЬТР  ВОЗДУШНЫЙ</t>
  </si>
  <si>
    <t>С 25  128 ( FORD 1213 440)</t>
  </si>
  <si>
    <t>ФИЛЬТР ТОПЛИВНЫЙ Ranger</t>
  </si>
  <si>
    <t>КОЛОДКА ТОРМ. HYUNDAI HD65.72.78 БАР.85ММ, КОМПЛ. 4ШТ. HANKOOK FRIXA FLTH03</t>
  </si>
  <si>
    <t>НАКОНЕЧНИК РУЛЕВОЙ ЛЕВЫЙ</t>
  </si>
  <si>
    <t>НАКОНЕЧНИК РУЛЕВОЙ ПРАВЫЙ</t>
  </si>
  <si>
    <t>РЫЧАГ РЕГУЛИРУЮЩИЙ АНАЛОГ 4424151042</t>
  </si>
  <si>
    <t>ДВЕРЬ В СБОРЕ</t>
  </si>
  <si>
    <t>А2107201505</t>
  </si>
  <si>
    <t>КРЫШКА БАГАЖНИКА</t>
  </si>
  <si>
    <t>А2107501375</t>
  </si>
  <si>
    <t>ФОНАРЬ ЗАДНИЙ</t>
  </si>
  <si>
    <t>А2108204364</t>
  </si>
  <si>
    <t>ОПОРА АМОРТИЗАТОРА 48609-33170</t>
  </si>
  <si>
    <t>48609-33170</t>
  </si>
  <si>
    <t>САЙЛЕНТБЛОК Febest TABST200LRUB</t>
  </si>
  <si>
    <t>кат. TABST200LRUB</t>
  </si>
  <si>
    <t>ПОДШИПНИК ТОЙОТА</t>
  </si>
  <si>
    <t>90903-63014</t>
  </si>
  <si>
    <t>НАКОНЕЧНИК РУЛЕВОЙ ТЯГИ</t>
  </si>
  <si>
    <t>45460-39615</t>
  </si>
  <si>
    <t>45470-39215</t>
  </si>
  <si>
    <t>ВКЛАДЫШЫ КОРЕННЫЕ</t>
  </si>
  <si>
    <t>11701-17010-03</t>
  </si>
  <si>
    <t>ВТУЛКА РЕССОРЫ</t>
  </si>
  <si>
    <t>90389-16018</t>
  </si>
  <si>
    <t>КОМПЛЕКТ ПОРШНЕВЫХ КОЛЕЦ</t>
  </si>
  <si>
    <t>13011-17030</t>
  </si>
  <si>
    <t>МОТОРЧИК ПЕЧКИ 8710490В04</t>
  </si>
  <si>
    <t>8710490В04</t>
  </si>
  <si>
    <t>ПОДШИПНИК ПЕРЕДНЕЙ СТУПИЦЫ ВНУТРЕННИЙ 9036834001</t>
  </si>
  <si>
    <t>ПОДШИПНИК ПЕРЕДНЕЙ СТУПИЦЫ НАРУЖНЫЙ 9036821001</t>
  </si>
  <si>
    <t>ПРОКЛАДКА ГОЛОВКИ БЛОКА</t>
  </si>
  <si>
    <t>11115-17010-10</t>
  </si>
  <si>
    <t>11115-17010-03</t>
  </si>
  <si>
    <t>ШКИВ ГРМ</t>
  </si>
  <si>
    <t>БЕНДИКС</t>
  </si>
  <si>
    <t>БЛОК ВЫПРЯМИТЕЛЬНЫЙ ГЕНЕРАТОРА</t>
  </si>
  <si>
    <t>ВЕНТИЛЯТОР (КРЫЛЬЧАТКА)</t>
  </si>
  <si>
    <t>16361-58020</t>
  </si>
  <si>
    <t>ВКЛАДЫШ КОР.0.25</t>
  </si>
  <si>
    <t>11704-56030</t>
  </si>
  <si>
    <t>ВКЛАДЫШ ШАТ.0.25</t>
  </si>
  <si>
    <t>13204-58020</t>
  </si>
  <si>
    <t>ВКЛЮЧАТЕЛЬ ОТОПИТЕЛЯ</t>
  </si>
  <si>
    <t>84732-37020</t>
  </si>
  <si>
    <t>ГЕНЕРАТОР</t>
  </si>
  <si>
    <t>27060-58220</t>
  </si>
  <si>
    <t>ДАТЧИК ОТСТОЯ</t>
  </si>
  <si>
    <t>КОЛЬЦА КОМПЛЕКТ</t>
  </si>
  <si>
    <t>13011-58050</t>
  </si>
  <si>
    <t>КОЛЬЦА ПОРШНЕВЫЕ</t>
  </si>
  <si>
    <t>(13011-58050)</t>
  </si>
  <si>
    <t>КОЛЬЦА ПОРШНЕВЫЕ К/Т 0.5</t>
  </si>
  <si>
    <t>ЛИСТ РЕССОРЫ</t>
  </si>
  <si>
    <t>48204-26660</t>
  </si>
  <si>
    <t>МОТОР СТЕКЛООЧИСТИТЕЛЯ</t>
  </si>
  <si>
    <t>МОТОР СТЕКЛООЧИСТИТЕЛЯ TOYOTA DYNA</t>
  </si>
  <si>
    <t>НАСОС ВОДЯНОЙ</t>
  </si>
  <si>
    <t>16100-59176</t>
  </si>
  <si>
    <t>ПОДШИПНИК СТУПИЦЫ ЗАДНЕЙ</t>
  </si>
  <si>
    <t>кат№31445</t>
  </si>
  <si>
    <t>кат№31454</t>
  </si>
  <si>
    <t>ПОРШЕНЬ В СБОРЕ КОМПЛ.</t>
  </si>
  <si>
    <t>13101-58050-02</t>
  </si>
  <si>
    <t>ПРИВОД СТЕКЛООЧИСТИТЕЛЯ(МОТОР)</t>
  </si>
  <si>
    <t>85070-37040</t>
  </si>
  <si>
    <t>РАДИАТОР  ВОДЯНОЙ</t>
  </si>
  <si>
    <t>16400-58410</t>
  </si>
  <si>
    <t>РАСПЫЛИТЕЛЬ</t>
  </si>
  <si>
    <t>РЕЛЕ</t>
  </si>
  <si>
    <t>85913-90К00</t>
  </si>
  <si>
    <t>81980-37011</t>
  </si>
  <si>
    <t>28521-58150</t>
  </si>
  <si>
    <t>85930-25011</t>
  </si>
  <si>
    <t>РЕЛЕ РЕГУЛИРОВОЧНОЕ</t>
  </si>
  <si>
    <t>РЕЛЕ СТАРТЕРА</t>
  </si>
  <si>
    <t>28300-58010</t>
  </si>
  <si>
    <t>РЕМ. КОМПЛЕКТ ШКВОРНЕВОЙ</t>
  </si>
  <si>
    <t>№ 04431-36041</t>
  </si>
  <si>
    <t>РЕССОРА ПЕРЕДНЯЯ</t>
  </si>
  <si>
    <t>РОЛИК ВАЛА</t>
  </si>
  <si>
    <t>45225-26010</t>
  </si>
  <si>
    <t>РУЧКА ДВЕРИ ЛЕВАЯ</t>
  </si>
  <si>
    <t>69220-37010</t>
  </si>
  <si>
    <t>СИГНАЛИЗАТОР ЗАГРЯЗНЕНИЯ ТОПЛИВА</t>
  </si>
  <si>
    <t>84461-36110</t>
  </si>
  <si>
    <t>ТРОС ПЕРЕКЛЮЧЕНИЯ ПЕРЕДАЧ</t>
  </si>
  <si>
    <t>33820-37191</t>
  </si>
  <si>
    <t>ТРОС СПИДОМЕТРА</t>
  </si>
  <si>
    <t>83710-37190</t>
  </si>
  <si>
    <t>ТРУБКА ТОПЛИВНАЯ</t>
  </si>
  <si>
    <t>23811-58010</t>
  </si>
  <si>
    <t>ТЯГА РУЛЕВАЯ ПОПЕРЕЧНАЯ</t>
  </si>
  <si>
    <t>45460-39235</t>
  </si>
  <si>
    <t>УСИЛИТЕЛЬ ВАККУМНЫЙ</t>
  </si>
  <si>
    <t>44610-36530</t>
  </si>
  <si>
    <t>УСИЛИТЕЛЬ ВАКУУМНЫЙ ТОРМОЗОВ</t>
  </si>
  <si>
    <t>44610-37070</t>
  </si>
  <si>
    <t>Р550008 (15600-41010)</t>
  </si>
  <si>
    <t>23303-56040</t>
  </si>
  <si>
    <t>ФОНАРЬ ГАБАРИТОВ  ПРАВЫЙ</t>
  </si>
  <si>
    <t>81610-37040</t>
  </si>
  <si>
    <t>ФОНАРЬ ГАБАРИТОВ ЛЕВЫЙ</t>
  </si>
  <si>
    <t>81620-37040</t>
  </si>
  <si>
    <t>ФОНАРЬ ЗАДНИЙ ПРАВЫЙ</t>
  </si>
  <si>
    <t>81550-37050</t>
  </si>
  <si>
    <t>ЭЛЕКТРОДВИГАТЕЛЬ ОТОПИТЕЛЯ</t>
  </si>
  <si>
    <t>87104-87003</t>
  </si>
  <si>
    <t>ВКЛАДЫШ ШАТУННЫЙ</t>
  </si>
  <si>
    <t>ВКЛАДЫШИ ШАТУННЫЕ</t>
  </si>
  <si>
    <t>13041-54041</t>
  </si>
  <si>
    <t>ВТУЛКА ВЕРХНЕГО РЫЧАГА ПОДВЕСКИ 48632-26010</t>
  </si>
  <si>
    <t>48632-26010</t>
  </si>
  <si>
    <t>ОПОРА ШАРОВАЯ ВЕРХНЯЯ 48066-29075</t>
  </si>
  <si>
    <t>48066-29075</t>
  </si>
  <si>
    <t>ПОДШИПНИК 90363-40072</t>
  </si>
  <si>
    <t>90363-40072</t>
  </si>
  <si>
    <t>ПОДШИПНИК СТУПИЦЫ 90363-45072</t>
  </si>
  <si>
    <t>90363-45072</t>
  </si>
  <si>
    <t>ПОДШИПНИК СТУПИЦЫ ПЕРЕДНИЙ ВНУТРЕННИЙ 90368-34001</t>
  </si>
  <si>
    <t>90368-34001</t>
  </si>
  <si>
    <t>ПОРШНЯ(13101-54101-02)</t>
  </si>
  <si>
    <t>13101-54101-02</t>
  </si>
  <si>
    <t>ПРОКЛАДКА ГБЦ 11115-54130-FO</t>
  </si>
  <si>
    <t>11115-54130-FO</t>
  </si>
  <si>
    <t>РАСПРЕДВАЛ</t>
  </si>
  <si>
    <t>СТАТОР ГЕНЕРАТОРА</t>
  </si>
  <si>
    <t>27310-54710 (27310-54650)</t>
  </si>
  <si>
    <t>81550-26080</t>
  </si>
  <si>
    <t>ШАТУН В СБОРЕ</t>
  </si>
  <si>
    <t>кат№62083</t>
  </si>
  <si>
    <t>АМОРТИЗАТОР РУЛЕВОЙ</t>
  </si>
  <si>
    <t>БУФЕР</t>
  </si>
  <si>
    <t>48304-35170</t>
  </si>
  <si>
    <t>90948-01002</t>
  </si>
  <si>
    <t>ЗАМКИ К/Т</t>
  </si>
  <si>
    <t>№11127</t>
  </si>
  <si>
    <t>К/Т ТОРМОЗНЫХ КОЛОДОК ЗАДН.</t>
  </si>
  <si>
    <t>04495-35151</t>
  </si>
  <si>
    <t>КОЛОДКИ  ТОРМОЗНЫЕ  ЗАДНИЕ</t>
  </si>
  <si>
    <t>58305-17А00</t>
  </si>
  <si>
    <t>58305-4АА30</t>
  </si>
  <si>
    <t>КОЛОДКИ  ТОРМОЗНЫЕ  ПЕРЕДНИЕ</t>
  </si>
  <si>
    <t>58101-2DA40</t>
  </si>
  <si>
    <t>58101-4АА26</t>
  </si>
  <si>
    <t>КОЛОДКИ ТОРМОЗНЫЕ ЗАДНИЕ К/Т</t>
  </si>
  <si>
    <t>МОТОР СТЕКЛООМЫВАТЕЛЯ</t>
  </si>
  <si>
    <t>НАКОНЕЧНИК РУЛ. ТЯГИ ПРАВ.ЛЕВ.</t>
  </si>
  <si>
    <t>45046-39385</t>
  </si>
  <si>
    <t>ПЕРЕКЛЮЧАТЕЛЬ СВЕТА</t>
  </si>
  <si>
    <t>84140-26140</t>
  </si>
  <si>
    <t>90368-49084</t>
  </si>
  <si>
    <t>ПОДШИПНИК АВТОКОНДИЦИОНЕРА</t>
  </si>
  <si>
    <t>ПОДШИПНИК ПОЛУОСИ</t>
  </si>
  <si>
    <t>ПОДШИПНИК СТУПИЦЫ</t>
  </si>
  <si>
    <t>23620-59045</t>
  </si>
  <si>
    <t>ТРОС РУЧНИКА</t>
  </si>
  <si>
    <t>ТЯГА РЕЙКИ РУЛЕВОГО УПРАВЛЕНИЯ</t>
  </si>
  <si>
    <t>45503-29565</t>
  </si>
  <si>
    <t>ТЯГА РУЛЕВАЯ</t>
  </si>
  <si>
    <t>ФЛЯНЕЦ РАЗДАТОЧНОЙ КОРОБКИ</t>
  </si>
  <si>
    <t>33309-35061</t>
  </si>
  <si>
    <t>ФОНАРЬ ЗАДНИЙ ПРАВ.</t>
  </si>
  <si>
    <t>81551-35150</t>
  </si>
  <si>
    <t>ФОРСУНКА</t>
  </si>
  <si>
    <t>23600-58080</t>
  </si>
  <si>
    <t>ЦИЛИНДР TOYOTA HILUX</t>
  </si>
  <si>
    <t>ЦИЛИНДР СЦЕПЛЕНИЯ РАБОЧИЙ</t>
  </si>
  <si>
    <t>87103-26020</t>
  </si>
  <si>
    <t>ФИЛЬТР ВОЗДУШНЫЙ LA 313 (МИТСУБИСИ КАНТЕР FE-659)</t>
  </si>
  <si>
    <t>LA 313</t>
  </si>
  <si>
    <t>МЕ 016872</t>
  </si>
  <si>
    <t>ФИЛЬТР ТОПЛИВНЫЙ МИЦУБИСИ</t>
  </si>
  <si>
    <t>кат№65976</t>
  </si>
  <si>
    <t>КОМПЛЕКТ ТОРМОЗНЫХ КОЛОДОК ПЕРЕДНИЕ  (в комплекте 4 шт.)</t>
  </si>
  <si>
    <t>*27686/291230070300</t>
  </si>
  <si>
    <t>НАКЛАДКА ТОРМОЗНАЯ БЕЗ АСБЕСТА 442224410435</t>
  </si>
  <si>
    <t>Е442224410435</t>
  </si>
  <si>
    <t>ДАТЧИК ВКЛЮЧЕНИЯ ЗАДНЕГО ХОДА (ВК 418)</t>
  </si>
  <si>
    <t>КЛАПАН (8 ШТ) КТ.21010 1007010 86</t>
  </si>
  <si>
    <t>КТ.21010 1007010 86</t>
  </si>
  <si>
    <t>КОЛОДКА ТОРМОЗНАЯ ПЕРЕДНЯЯ (КТ 4 ШТ) FINWHALE V211</t>
  </si>
  <si>
    <t>V211</t>
  </si>
  <si>
    <t>КРАН ОТОПИТЕЛЯ КЕРАМИЧЕСКИЙ 2101 8101150 22</t>
  </si>
  <si>
    <t>2101 8101150 22</t>
  </si>
  <si>
    <t>ПЛАТА ЗАДНЕГО ФОНАРЯ ЛЕВАЯ 2107-3716093</t>
  </si>
  <si>
    <t>2107-3716093</t>
  </si>
  <si>
    <t>ПЛАТА ЗАДНЕГО ФОНАРЯ ПРАВАЯ 2107-3716092</t>
  </si>
  <si>
    <t>2107-3716092</t>
  </si>
  <si>
    <t>ПОДУШКА ДВИГАТЕЛЯ (ОПОРА ДВИГАТЕЛЯ В СБОРЕ ДЛЯ АВТОМОБИЛЯ ВАЗ 2101-2107)</t>
  </si>
  <si>
    <t>ПОЛУОСЬ ЗАДНЕГО МОСТА ВАЗ-2101-07 В СБОРЕ 21030 2403069 00</t>
  </si>
  <si>
    <t>21030 2403069 00</t>
  </si>
  <si>
    <t>ПРОКЛАДКА ВПУСКНОЙ ТРУБЫ С ГЕРМЕТИКОМ 21213 1008081 10</t>
  </si>
  <si>
    <t>21213 1008081 10</t>
  </si>
  <si>
    <t>ПРОКЛАДКА ГОЛОВКИ БЛОКА ВАЗ-2101-07 21011 1003020 01</t>
  </si>
  <si>
    <t>21011 1003020 01</t>
  </si>
  <si>
    <t>ПРОКЛАДКА КЛАПАННОЙ КРЫШКИ</t>
  </si>
  <si>
    <t>ПРОКЛАДКА ПЕРЕДНЕЙ КРЫШКИ ДВИГАТЕЛЯ ВАЗ-2101-07 21070 1002064 02</t>
  </si>
  <si>
    <t>21070 1002064 02</t>
  </si>
  <si>
    <t>ПРОКЛАДКА ФЛАНЦА ПРИЕМНОЙ ТРУБЫ ВАЗ-2101-07 МЕТАЛЛ.С ПЕРФОР.2103</t>
  </si>
  <si>
    <t>РАДИАТОР ОТОПИТЕЛЯ (2-х РЯДНЫЙ) АЛЮМ.(RO0003) 2105 8101050</t>
  </si>
  <si>
    <t>РЫЧАГ КЛАПАНА ВАЗ-2101-07 (8 ШТ.С РЕГ.БОЛТ.) 21214 1007116 86</t>
  </si>
  <si>
    <t>21214 7007116 86</t>
  </si>
  <si>
    <t>УСПОКОИТЕЛЬ ЦЕПИ ВАЗ-2101-03 2103010061001</t>
  </si>
  <si>
    <t>ЦЕПЬ 116 ЗВ.21030 1006040 82</t>
  </si>
  <si>
    <t>21030 1006040 82</t>
  </si>
  <si>
    <t>МЕХАНИЗМ  РУЛЕВОГО  УПРАВЛЕНИЯ С  ГИДРОУСИЛИТЕЛЕМ  ГАЗ 2752</t>
  </si>
  <si>
    <t>№278396</t>
  </si>
  <si>
    <t>ФИЛЬТР МАСЛЯНЫЙ  (ГАЗ 3307)</t>
  </si>
  <si>
    <t>Г-53-11-1017140</t>
  </si>
  <si>
    <t>НАКЛАДКА ТОРМ.КОЛОДКИ ПЕРЕДНЕЙ ЗИЛ-130</t>
  </si>
  <si>
    <t>НАКЛАДКА ТОРМОЗНАЯ ЗИЛ</t>
  </si>
  <si>
    <t>ЩЕТКА ВОЛКОВАЯ КДМ 130Б</t>
  </si>
  <si>
    <t>БЛОК ПОДЪЕМА КУЗОВА КАМАЗ</t>
  </si>
  <si>
    <t>ВАЛ ПЕРВИЧНЫЙ</t>
  </si>
  <si>
    <t>ГАЙКА ПОДШИПНИКА</t>
  </si>
  <si>
    <t>5320-3103076-10</t>
  </si>
  <si>
    <t>5320-3104077</t>
  </si>
  <si>
    <t>ДИСК ВЕДОМЫЙ</t>
  </si>
  <si>
    <t>182-1601130</t>
  </si>
  <si>
    <t>КОЛЕНО</t>
  </si>
  <si>
    <t>5320-1303028</t>
  </si>
  <si>
    <t>КОРПУС ВОЗДУШНОГО ФИЛЬТРА</t>
  </si>
  <si>
    <t>КРЕСТОВИНА</t>
  </si>
  <si>
    <t>5320-2201050</t>
  </si>
  <si>
    <t>КРЕСТОВИНА ВАЛА КАРДАННОГО В СБОРЕ</t>
  </si>
  <si>
    <t>5320/130-2201025</t>
  </si>
  <si>
    <t>КУЛАК РАЗДВИЖНОЙ</t>
  </si>
  <si>
    <t>НАКОНЕЧНИК РУЛЕВОЙ</t>
  </si>
  <si>
    <t>ЦГ-80-280-3405205-10</t>
  </si>
  <si>
    <t>НАСОС НШ-50-3Л</t>
  </si>
  <si>
    <t>ОБМОТКА СТАРТЕРА КАМАЗ</t>
  </si>
  <si>
    <t>ПАРА ПЛУНЖЕРНАЯ</t>
  </si>
  <si>
    <t>33.1111074-01</t>
  </si>
  <si>
    <t>ПАТРУБОК ОХЛАЖДЕНИЯ СРЕДНИЙ</t>
  </si>
  <si>
    <t>5320-1303027</t>
  </si>
  <si>
    <t>ПОДШИПНИК 412</t>
  </si>
  <si>
    <t>ПОДШИПНИК 67520/32220</t>
  </si>
  <si>
    <t>ПРИВОД СПИДОМЕТРА</t>
  </si>
  <si>
    <t>РЕЛЕ 24В (СИГНАЛИЗАТОР ЗВУКОВОЙ РС-531)</t>
  </si>
  <si>
    <t>5320-3721300 3747</t>
  </si>
  <si>
    <t>РЕЛЕ СТАРТЕРА В СБОРЕ</t>
  </si>
  <si>
    <t>5320-3708800</t>
  </si>
  <si>
    <t>РЕЛЕ СТЕКЛООЧИСТИТЕЛЯ</t>
  </si>
  <si>
    <t>РСО 502.3747</t>
  </si>
  <si>
    <t>РЕЛЕ СТОП 24В</t>
  </si>
  <si>
    <t>РЫЧАГ  РЕГУЛИРОВОЧНЫЙ  ЛЕВЫЙ  В  СБОРЕ</t>
  </si>
  <si>
    <t>5511-3502237</t>
  </si>
  <si>
    <t>РЫЧАГ  РЕГУЛИРОВОЧНЫЙ  ПРАВЫЙ  В  СБОРЕ</t>
  </si>
  <si>
    <t>5511-3502136</t>
  </si>
  <si>
    <t>РЫЧАГ РЕГУЛИРОВОЧНЫЙ ПРАВЫЙ В СБОРЕ</t>
  </si>
  <si>
    <t>СПИДОМЕТР  ЭЛЕКТРИЧЕСКИЙ МАЛЕНЬКИЙ  КАМАЗ</t>
  </si>
  <si>
    <t>СТАКАН С МАНЖЕТОЙ ЗАДНЕЙ СТУПИЦЫ КАМАЗ</t>
  </si>
  <si>
    <t>6520-3104060</t>
  </si>
  <si>
    <t>СТАТОР  В  СБОРЕ</t>
  </si>
  <si>
    <t>Г273-3701100</t>
  </si>
  <si>
    <t>ТРУБКА ГИДРОУСИЛИТЕЛЯ РУЛЯ</t>
  </si>
  <si>
    <t>ФИЛЬТР  ТОПЛИВНЫЙ</t>
  </si>
  <si>
    <t>240-1117030</t>
  </si>
  <si>
    <t>ФИЛЬТР МАСЛЯНЫЙ ЕВРО грубой очистки</t>
  </si>
  <si>
    <t>кат№241093</t>
  </si>
  <si>
    <t>ФИЛЬТР НАСОСА ГИДРОУСИЛИТЕЛЯ  Р.В.R.АС-3283</t>
  </si>
  <si>
    <t>Р.В.R.АС-3283</t>
  </si>
  <si>
    <t>ЦИЛИНДР ГЛАВНЫЙ 16025101039 5320000/ ЦИЛИНДР СЦЕПЛЕНИЯ</t>
  </si>
  <si>
    <t>5320-1602510-10</t>
  </si>
  <si>
    <t>ЩИТОК БРЫЗГОВИКА ЗАДНИЙ</t>
  </si>
  <si>
    <t>5511-8404280</t>
  </si>
  <si>
    <t>БАК МАСЛЯНЫЙ</t>
  </si>
  <si>
    <t>ВАЛ ВОД.НАСОСА</t>
  </si>
  <si>
    <t>ВАЛ КУЛАЧКОВЫЙ</t>
  </si>
  <si>
    <t>ВКЛАДЫШ ГЛ. ПОДШИПНИКА 2-7 верхний СТД</t>
  </si>
  <si>
    <t>ВКЛАДЫШ ГЛ.ПОДШИП.П-1 ВЕРХНЕГО</t>
  </si>
  <si>
    <t>442-1-124-028-5</t>
  </si>
  <si>
    <t>ВКЛАДЫШ ГЛ.ПОДШИПНИКА 2-7 нижний СТД</t>
  </si>
  <si>
    <t>ВКЛАДЫШ КС ФИЛЬТРУЮЩИЙ</t>
  </si>
  <si>
    <t>кат№3342</t>
  </si>
  <si>
    <t>ВКЛАДЫШ ФИЛЬТР.000027300054</t>
  </si>
  <si>
    <t>ВКЛАДЫШ ФИЛЬТР.627962310523</t>
  </si>
  <si>
    <t>ВКЛАДЫШ ФИЛЬТРУЮЩИЙ ДЛЯ МАСКИ</t>
  </si>
  <si>
    <t>кат№3326</t>
  </si>
  <si>
    <t>ВСАСЫВАЮЩИЙ КЛАПАН D57</t>
  </si>
  <si>
    <t>КЛАПАН В СБОРЕ</t>
  </si>
  <si>
    <t>КЛАПАН ВСАСЫВАЮЩИЙ D50</t>
  </si>
  <si>
    <t>КОЛЕСО БЕГУЩЕЕ НАСОСА(шкив)442112160055</t>
  </si>
  <si>
    <t>КОЛЬЦО ПОРШНЕВОЕ</t>
  </si>
  <si>
    <t>КОЛЬЦО ПОРШНЕВОЕ-4191 1490224053</t>
  </si>
  <si>
    <t>КОРОБКА ВОДЯН.НАСОСА 442110610345</t>
  </si>
  <si>
    <t>КОРОБКА УПРАВЛЕНИЯ</t>
  </si>
  <si>
    <t>ОСЬ КОРОМЫСЛА В К/Т</t>
  </si>
  <si>
    <t>ПЕРЕДАЧА ПРИВОДНАЯ ЗУБЧАТАЯ</t>
  </si>
  <si>
    <t>кат№32068</t>
  </si>
  <si>
    <t>ПЛАСТИНА 420 В СБОРЕ</t>
  </si>
  <si>
    <t>кат№34930</t>
  </si>
  <si>
    <t>ПОДШИПНИК ВЕДУЩИЙ</t>
  </si>
  <si>
    <t>ПОДШИПНИК КОНУСНЫЙ НАРУЖНЫЙ</t>
  </si>
  <si>
    <t>ПОДШИПНИК ПЛЦ 44-18</t>
  </si>
  <si>
    <t>ПРИВОДНОЙ ФЛАНЕЦ</t>
  </si>
  <si>
    <t>ПРОКЛАДКА ГОЛОВОК ЦИЛИНДРОВ</t>
  </si>
  <si>
    <t>ПРОКЛАДКА САТТЕЛИТА</t>
  </si>
  <si>
    <t>кат№32862</t>
  </si>
  <si>
    <t>СЕРВОУПРАВЛЕНИЕ 712 HRSB 336712131136</t>
  </si>
  <si>
    <t>СТЕКЛО ЗАДНЕЕ</t>
  </si>
  <si>
    <t>ТРУБКА</t>
  </si>
  <si>
    <t>УПОР 1491329055</t>
  </si>
  <si>
    <t>ШЕСТЕРЕНКА ПРИВОДНАЯ 443930159931</t>
  </si>
  <si>
    <t>ШКИВ РЕМЕН.КОЛЕНВАЛА</t>
  </si>
  <si>
    <t>ШКИВ РЕМЕННЫЙ 442111110785</t>
  </si>
  <si>
    <t>ШЛИЦЕВОЕ КОЛЬЦО</t>
  </si>
  <si>
    <t>ШТАНГА РЕАКТИВНАЯ НИЖНЯЯ В СБОРЕ</t>
  </si>
  <si>
    <t>ШТАНГА УПРАВЛЕНИЯ ДВЕРЕЙ</t>
  </si>
  <si>
    <t>ЭЛЕКТРОДВИГАТЕЛЬ</t>
  </si>
  <si>
    <t>БОЛТ</t>
  </si>
  <si>
    <t>5335-3104008/3101040</t>
  </si>
  <si>
    <t>ВТУЛКА ШКВОРНЯ</t>
  </si>
  <si>
    <t>ДАТЧИК ДАВЛЕНИЯ ВОЗДУХА  №ММ355 0-10кгс/ кв.см (МАЗ-5551)</t>
  </si>
  <si>
    <t>ММ370-3829010-УХЛ</t>
  </si>
  <si>
    <t>ДАТЧИК СПИДОМЕТРА</t>
  </si>
  <si>
    <t>1101.3843010</t>
  </si>
  <si>
    <t>ДИСК СЦЕПЛЕНИЯ</t>
  </si>
  <si>
    <t>238-1601130</t>
  </si>
  <si>
    <t>КОЛЬЦО НА БОРТОВУЮ</t>
  </si>
  <si>
    <t>250-260-58-2-3</t>
  </si>
  <si>
    <t>КРЕСТОВИНА КАРДАННОГО ВАЛА УКД</t>
  </si>
  <si>
    <t>4310-2205025</t>
  </si>
  <si>
    <t>КРЕСТОВИНА МАЗ</t>
  </si>
  <si>
    <t>МЕТАЛЛОРУКАВ В ОПЛЕТКЕ</t>
  </si>
  <si>
    <t>НАКЛАДКА ТОРМОЗНАЯ СУПЕРМАЗ</t>
  </si>
  <si>
    <t>ОПОРА</t>
  </si>
  <si>
    <t>ПОДШИПНИК 2007120</t>
  </si>
  <si>
    <t>ПОДШИПНИК 642409</t>
  </si>
  <si>
    <t>ПОДШИПНИК 7520</t>
  </si>
  <si>
    <t>ПОДШИПНИК ОПОРНЫЙ</t>
  </si>
  <si>
    <t>ПОДШИПНИК ПЕРЕДНЕЙ СТУПИЦЫ (ВНЕШНИЙ)</t>
  </si>
  <si>
    <t>6-7612А</t>
  </si>
  <si>
    <t>ПОДШИПНИК ПЕРЕДНЕЙ СТУПИЦЫ (ВНУТРЕННИЙ)</t>
  </si>
  <si>
    <t>6-7614А</t>
  </si>
  <si>
    <t>ПРИВОД СПИДОМЕТРА МАЗ</t>
  </si>
  <si>
    <t>ПРИЖИМ ЗАДНЕГО КОЛЕСА МАЗ</t>
  </si>
  <si>
    <t>ПРИЖИМ ПЕРЕДНИЙ МАЗ</t>
  </si>
  <si>
    <t>ПРОКЛАДКА ГЛУШИТЕЛЯ МАЗ</t>
  </si>
  <si>
    <t>ПРУЖИНА СТЯЖНАЯ ТОРМОЗНЫХ КОЛОДОК</t>
  </si>
  <si>
    <t>5336-3501034</t>
  </si>
  <si>
    <t>261.1112110-01</t>
  </si>
  <si>
    <t>РАСПЫЛИТЕЛЬ 261</t>
  </si>
  <si>
    <t>РУЧКИ ДВЕРИ МАЗ В СБОРЕ</t>
  </si>
  <si>
    <t>СПИДОМЕТР</t>
  </si>
  <si>
    <t>ТЕРМОСТАТ</t>
  </si>
  <si>
    <t>ТРУБКА ТОПЛИВНАЯ МАЗ</t>
  </si>
  <si>
    <t>ФИЛЬТР ВОЗДУШНЫЙ 740-1109560-02</t>
  </si>
  <si>
    <t>740-1109560-02</t>
  </si>
  <si>
    <t>ФИЛЬТР МАСЛЯННЫЙ LF 3654 FLEETGUARD</t>
  </si>
  <si>
    <t>№ 313201</t>
  </si>
  <si>
    <t>ШЕСТЕРНЯ 2-ой ПЕРЕДАЧИ</t>
  </si>
  <si>
    <t>ШЛАНГ ТОРМОЗНОЙ 5336 715 ММ (Г/Г)</t>
  </si>
  <si>
    <t>№294367/10Х17,5-1,47 715ММ</t>
  </si>
  <si>
    <t>ШЛАНГ ТОРМОЗНОЙ ЗАДНИЙ  МАЗ</t>
  </si>
  <si>
    <t>N286828/10Х17,5-1,47 605ММ</t>
  </si>
  <si>
    <t>ШПИЛЬКА</t>
  </si>
  <si>
    <t>ЩЕТКА СТАРТЕРА МАЗ</t>
  </si>
  <si>
    <t>ЭЛЕМЕНТ ВОЗДУШНОГО ФИЛЬТРА 238Н-1109080</t>
  </si>
  <si>
    <t>238Н-1109080</t>
  </si>
  <si>
    <t>ГЛУШИТЕЛЬ</t>
  </si>
  <si>
    <t>5337-1201010</t>
  </si>
  <si>
    <t>ФИЛЬТР ТОПЛИВНЫЙ WK81880 (MANN)</t>
  </si>
  <si>
    <t>WK81880 (MANN)</t>
  </si>
  <si>
    <t>НАКЛАДКА ТОРМОЗНАЯ ТАТРА</t>
  </si>
  <si>
    <t>ПОДШИПНИК 30221 Е ТАТРА</t>
  </si>
  <si>
    <t>ПОДШИПНИК ВЕТИЛ. ОХЛ.</t>
  </si>
  <si>
    <t>№ ГР.37 ТАБ05В12А, ПОЗ 11</t>
  </si>
  <si>
    <t>ПРОКЛАДКА</t>
  </si>
  <si>
    <t>ТОЛКАТЕЛЬ КЛАПАНА</t>
  </si>
  <si>
    <t>ТРУБКА СЛИВНАЯ</t>
  </si>
  <si>
    <t>ФИЛЬТР МАСЛЯНЫЙ 215-OS Арт 50013-215 №W920/7</t>
  </si>
  <si>
    <t>W920/7</t>
  </si>
  <si>
    <t>ФИЛЬТР МАСЛЯНЫЙ SL-100 АРТ 50013-215 № W920/7</t>
  </si>
  <si>
    <t>ФИЛЬТР МАСЛЯНЫЙ УСТАНОВКИ W1130/1</t>
  </si>
  <si>
    <t>W1130/1</t>
  </si>
  <si>
    <t>ФИЛЬТР ТАТРА UDS H-22</t>
  </si>
  <si>
    <t>H-22</t>
  </si>
  <si>
    <t>ФИЛЬТР ТАТРА UDS W1130/1</t>
  </si>
  <si>
    <t>ШЕСТЕРНЯ ВЕДОМАЯ</t>
  </si>
  <si>
    <t>ШЕСТЕРНЯ КОЛЕНВАЛА</t>
  </si>
  <si>
    <t>341-010201</t>
  </si>
  <si>
    <t>ШЕСТЕРНЯ МАЛАЯ</t>
  </si>
  <si>
    <t>341-020350</t>
  </si>
  <si>
    <t>ШЕСТЕРНЯ ПРОМЕЖУТОЧНАЯ</t>
  </si>
  <si>
    <t>341-020351</t>
  </si>
  <si>
    <t>ШЕСТЕРНЯ РАСПРЕДВАЛА</t>
  </si>
  <si>
    <t>341-02036О</t>
  </si>
  <si>
    <t>ШЕСТЕРНЯ СЕРВОНАСОСА</t>
  </si>
  <si>
    <t>341-040080</t>
  </si>
  <si>
    <t>ШТАНГА ПРИВОДА КЛАПАНА</t>
  </si>
  <si>
    <t>НАГНЕТАТЕЛЬНЫЙ КЛАПАН 065</t>
  </si>
  <si>
    <t>ОГРАНИЧИТЕЛЬ ЧИСЛА ОБОРОТОВ  ТИП</t>
  </si>
  <si>
    <t>SW02-22GG</t>
  </si>
  <si>
    <t>ПОДОГРЕВАТЕЛЬ МАСЛА HOTSTART OE 430200-000</t>
  </si>
  <si>
    <t>430200-000</t>
  </si>
  <si>
    <t>ПОДШИПНИКИ СКОЛЬЖЕНИЯ (ВКЛАДЫШ) ДЛЯ ЭЛЕКТРОДВИГАТЕЛЯ СДН-15-64-6 УЗ</t>
  </si>
  <si>
    <t>№308257</t>
  </si>
  <si>
    <t>ПРЕДОХРАНИТЕЛЬ 2А 500V 230111768</t>
  </si>
  <si>
    <t>ПРЕДОХРАНИТЕЛЬ 6А 500V 230111770</t>
  </si>
  <si>
    <t>РЕГУЛЯТОР СМЕННЫЙ SENTEN ERAS 100F001</t>
  </si>
  <si>
    <t>РЕЛЕ ВЫСОКОГО ДАВЛЕНИЯ 25бар GLX025В11051000</t>
  </si>
  <si>
    <t>РЕЛЕ ДАВЛЕНИЯ PS3-BF5 HNS 25бар.</t>
  </si>
  <si>
    <t>РЕЛЕ ДАВЛЕНИЯ PS3-BF5-HNS 28бар.</t>
  </si>
  <si>
    <t>РЕЛЕ НАПРЯЖЕНИЯ ПЕРЕМЕННОГО ТОКА</t>
  </si>
  <si>
    <t>РН-53/60 220В</t>
  </si>
  <si>
    <t>РЕЛЕ НИЗКОГО ДАВЛЕНИЯ 025В1 1051-000</t>
  </si>
  <si>
    <t>РЕЛЕ ПРОМЕЖУТОЧНОЕ ПЕРЕМЕННОГО ТОКА</t>
  </si>
  <si>
    <t>РП 25 220В</t>
  </si>
  <si>
    <t>РЕЛЕ ПРОМЕЖУТОЧНОЕ ПОСТОЯННОГО ТОКА</t>
  </si>
  <si>
    <t>РП23  220В</t>
  </si>
  <si>
    <t>РЕЛЕ ТВЕРДОТЕЛЬНОЕ (SGTH 20048 RA2.200A.380V. Uупр.220V)</t>
  </si>
  <si>
    <t>G4SA-200 RA4</t>
  </si>
  <si>
    <t>РЕЛЕ ТВЕРДОТЕЛЬНОЕ (SGTH 20048 ZA2. 200A. 380V. Uупр.220V)</t>
  </si>
  <si>
    <t>G4SA-200 ZA4</t>
  </si>
  <si>
    <t>РЕЛЕ ТОКА РТ 40/10</t>
  </si>
  <si>
    <t>СТРОП СТАЛЬНОЙ БОЛЬШОЙ</t>
  </si>
  <si>
    <t>СТРОП СТАЛЬНОЙ МАЛЫЙ</t>
  </si>
  <si>
    <t>ТЕРМОПРЕОБРАЗОВАТЕЛЬ  ТСМ 012-11.5.18</t>
  </si>
  <si>
    <t>ТЕРМОРЕГУЛЯТОР ТАМ-112-1-0,8 С ДЛИНОЙ КАПИЛЛЯРА 800 мм (ЗАВ. ОБОЗН. ТАМ 112-1М 1 0,8-6,3-2А</t>
  </si>
  <si>
    <t>№279765</t>
  </si>
  <si>
    <t>ТЕРМОРЕГУЛЯТОР ТАМ-133-1-0,8-6,3 С ДЛИНОЙ КАПИЛЛЯРА 800мм (ЗАВ. ОБОЗН. ТАМ 133-1М 1 0,8-6,3-2А</t>
  </si>
  <si>
    <t>ТЕРМОРЕГУЛЯТОР ТАМ-133-1М-2-1-6,3 С ДЛИНОЙ КАПИЛЛЯРА 1000мм (ЗАВ. ОБОЗН. ТАМ 133-1М 2 1,0-6,3-13А)</t>
  </si>
  <si>
    <t>ТЕРМОРЕГУЛЯТОР ТАМ-145-1М-1,3-6,3 С ДЛИНОЙ КАПИЛЛЯРА 1300мм (ЗАВ.  ОБОЗНАЧ.  ТАМ 145-2М 1 1,3-6,3-2А</t>
  </si>
  <si>
    <t>ТЕРМОРЕГУЛЯТОР УВТР-10А</t>
  </si>
  <si>
    <t>№244169</t>
  </si>
  <si>
    <t>КОЛЕСО ЗУБЧАТОЕ КП 027-111-003</t>
  </si>
  <si>
    <t>КП 027-111-003</t>
  </si>
  <si>
    <t>ПОДШИПНИК 23130</t>
  </si>
  <si>
    <t>23130 W33 URB</t>
  </si>
  <si>
    <t>БЛОК КАНАТНЫЙ 82336440</t>
  </si>
  <si>
    <t>БЛОК КАНАТНЫЙ 82336640</t>
  </si>
  <si>
    <t>БЛОК КАНАТНЫЙ 82336840</t>
  </si>
  <si>
    <t>БЛОК КАНАТНЫЙ 82571240</t>
  </si>
  <si>
    <t>БЛОК КАНАТНЫЙ В СБОРЕ 82336640</t>
  </si>
  <si>
    <t>БОЛТ 70652240</t>
  </si>
  <si>
    <t>ВТУЛКА 70677440</t>
  </si>
  <si>
    <t>ВТУЛКА ФЛАНЦЕВАЯ 70677340</t>
  </si>
  <si>
    <t>КЛАПАН УПРАВЛЯЮЩИЙ</t>
  </si>
  <si>
    <t>КРЫШКА</t>
  </si>
  <si>
    <t>КРЫШКА 455956 (83077440)</t>
  </si>
  <si>
    <t>455956 (83077440)</t>
  </si>
  <si>
    <t>КРЫШКА 455957 (75008240)</t>
  </si>
  <si>
    <t>455957 (75008240)</t>
  </si>
  <si>
    <t>КРЫШКА 455959 (79839340)</t>
  </si>
  <si>
    <t>455959 (79839340)</t>
  </si>
  <si>
    <t>ОБРАТНЫЙ КЛАПАН 505805 (85186640)</t>
  </si>
  <si>
    <t>505805 (85186640)</t>
  </si>
  <si>
    <t>ОСНОВАНИЕ КОРПУСА ПОДШИПНИКА 68208040</t>
  </si>
  <si>
    <t>СТЕКЛО ФРОНТОВОЕ 83102640</t>
  </si>
  <si>
    <t>БЛОК КАНАТНЫЙ в сборе против.</t>
  </si>
  <si>
    <t>№259937</t>
  </si>
  <si>
    <t>ПОДШИПНИК NCF 2956 V</t>
  </si>
  <si>
    <t>NCF 2956V</t>
  </si>
  <si>
    <t>30308 (7308)</t>
  </si>
  <si>
    <t>ВАЛ-ШЕСТЕРНЯ КОСОЗУБАЯ КП 057-110-003</t>
  </si>
  <si>
    <t>КП 057-110-003</t>
  </si>
  <si>
    <t>ВАЛ-ШЕСТЕРНЯ  КП 027-111-001</t>
  </si>
  <si>
    <t>КП 027-111-001</t>
  </si>
  <si>
    <t>ЦОКОЛЬ ПРЕДОХРАНИТЕЛЯ 3-630А К.25483.I КЛИМАТ.3-ПОЛЮСНОЙ.(Ое38)</t>
  </si>
  <si>
    <t>БЛОК КАНАТНЫЙ КП 027-530-100-002</t>
  </si>
  <si>
    <t>КП 027-530-100-002</t>
  </si>
  <si>
    <t>КОЛЕСО ЗУБЧАТОЕ КП 027-111-012</t>
  </si>
  <si>
    <t>КП 027-111-012</t>
  </si>
  <si>
    <t>42207 К</t>
  </si>
  <si>
    <t>ПОДШИПНИК 22328 Е1 Т41D(FAG) (перенос с к. *9887)</t>
  </si>
  <si>
    <t>22328 Е1 Т41D(FAG)</t>
  </si>
  <si>
    <t>ПОДШИПНИК 308 А</t>
  </si>
  <si>
    <t>308 А</t>
  </si>
  <si>
    <t>ПОДШИПНИК 6-205 А</t>
  </si>
  <si>
    <t>6-205 А</t>
  </si>
  <si>
    <t>ПОДШИПНИКИ 105 (6005)</t>
  </si>
  <si>
    <t>105 (6005)</t>
  </si>
  <si>
    <t>ПОДШИПНИКИ 7204 А</t>
  </si>
  <si>
    <t>7204 А</t>
  </si>
  <si>
    <t>ПОДШИПНИКИ 7307 К1</t>
  </si>
  <si>
    <t>7307 К1</t>
  </si>
  <si>
    <t>ПОДШИПНИКИ 8104 А (51104)</t>
  </si>
  <si>
    <t>8104 А (51104)</t>
  </si>
  <si>
    <t>ПОДШИПНИКИ 8105 (51105)</t>
  </si>
  <si>
    <t>8105 (51105)</t>
  </si>
  <si>
    <t>УПЛОТНЕНИЕ ТАРЕЛЬЧАТОЕ  5237  000  004</t>
  </si>
  <si>
    <t>5237  000  004</t>
  </si>
  <si>
    <t>ПОДШИПНИК 646218</t>
  </si>
  <si>
    <t>ЭЛЕКТРОДВИГАТЕЛЬ SPH 160L 6TRM KV HW 17,5 кВт Б/У</t>
  </si>
  <si>
    <t>ВАЛ-ШЕСТЕРНЯ КП 027-111-010</t>
  </si>
  <si>
    <t>КП 027-111-010</t>
  </si>
  <si>
    <t>КОЛЕСО ЗУБЧАТОЕ КП 027-111-008</t>
  </si>
  <si>
    <t>КП 027-111-008</t>
  </si>
  <si>
    <t>КОЛЕСО ЗУБЧАТОЕ КП 027-410-005</t>
  </si>
  <si>
    <t>КП 027-410-005</t>
  </si>
  <si>
    <t>ГИДРОМАГИСТРАЛЬ  МАЧТЫ  ЛЕВЫЙ</t>
  </si>
  <si>
    <t>68201-9СКА6-71</t>
  </si>
  <si>
    <t>ГИДРОМАГИСТРАЛЬ  МАЧТЫ  ПРАВАЯ</t>
  </si>
  <si>
    <t>68101-9СКА6-71</t>
  </si>
  <si>
    <t>ТРУБКА  МАЧТЫ  ГИДРАВЛИЧЕСКАЯ ЛЕВАЯ</t>
  </si>
  <si>
    <t>68401-15340-71</t>
  </si>
  <si>
    <t>ТРУБКА  МАЧТЫ ГИДРАВЛИЧЕСКАЯ  ПРАВАЯ</t>
  </si>
  <si>
    <t>68301-15340-71</t>
  </si>
  <si>
    <t>ТРУБКА  ГИДРАВЛИЧЕСКАЯКАРЕТКИ  ЛЕВАЯ</t>
  </si>
  <si>
    <t>68806-9FGJ8-71</t>
  </si>
  <si>
    <t>СЧЕТЧИК  МОТОЧАСОВ(комбинированный прибор)</t>
  </si>
  <si>
    <t>57116-23320-71</t>
  </si>
  <si>
    <t>ПОДШИПНИК ,ШС-17</t>
  </si>
  <si>
    <t>ШС 17</t>
  </si>
  <si>
    <t>ПОДШИПНИК КОНИЧЕСКИЙ ЗАД. ОСИ</t>
  </si>
  <si>
    <t>D028768</t>
  </si>
  <si>
    <t>ФИЛЬТР МАСЛЯНЫЙ ГИДРАВЛИКИ</t>
  </si>
  <si>
    <t>ФИЛЬТР МАСЛЯНЫЙ ДВИГАТЕЛЯ</t>
  </si>
  <si>
    <t>КРЫШКА ТОРМОЗНАЯ ЛЕВАЯ</t>
  </si>
  <si>
    <t>КРЫШКА ТОРМОЗНАЯ ПРАВАЯ</t>
  </si>
  <si>
    <t>НАСОС ТНВД</t>
  </si>
  <si>
    <t>HY2044947</t>
  </si>
  <si>
    <t>HY 2066648</t>
  </si>
  <si>
    <t>НАСОС ВОДЯНОЙ В СБОРЕ</t>
  </si>
  <si>
    <t>HY1458267</t>
  </si>
  <si>
    <t>ГИДРОМОТОР  КАНТОВАТЕЛЯ</t>
  </si>
  <si>
    <t>76420-36160-71/76420-36161-71</t>
  </si>
  <si>
    <t>ГИДРОРАСПРЕДЕЛИТЕЛЬ  ЗАХВАТА</t>
  </si>
  <si>
    <t>89820-97158-71</t>
  </si>
  <si>
    <t>ГИДРОРАСПРЕДЕЛИТЕЛЬ  КАНТОВ.</t>
  </si>
  <si>
    <t>76210-36160-71</t>
  </si>
  <si>
    <t>ЗАХВАТ ЕС-241  ГИДРОРАСПРЕДЕЛИТЕЛЬ  ЗАХВАТА</t>
  </si>
  <si>
    <t>ТРУБКА  ГИДРАВЛИЧЕСКАЯ  КАНТОВАТЕЛЯ  ПРАВАЯ</t>
  </si>
  <si>
    <t>68805-9DMM1-71</t>
  </si>
  <si>
    <t>ТРУБКА  ГИДРОВЛИЧЕСКАЯ  КАНТОВАТЕЛЯ  ЛЕВАЯ</t>
  </si>
  <si>
    <t>68806-9DMM1-71</t>
  </si>
  <si>
    <t>ТРУБКА  ЗАХВАТА  ГИДРАВЛИЧЕСКАЯ</t>
  </si>
  <si>
    <t>77101-9CJB4-71</t>
  </si>
  <si>
    <t>77102-9CJB4-71</t>
  </si>
  <si>
    <t>ТРУБКА  МАЧТЫ  ГИДРАВЛИЧЕСКАЯ  ПРАВАЯ</t>
  </si>
  <si>
    <t>ТРУБКА  КАРЕТКИ  ГИДРАВЛИЧЕСКАЯ  ЛЕВАЯ</t>
  </si>
  <si>
    <t>68804-25171-71/68804-25170-71</t>
  </si>
  <si>
    <t>68804-25170-71/68804-25171-71</t>
  </si>
  <si>
    <t>ТРУБКА  КАРЕТКИ  ГИДРАВЛИЧЕСКАЯ  ПРАВАЯ</t>
  </si>
  <si>
    <t>68803-25171-71/68803-25172-71</t>
  </si>
  <si>
    <t>ТРУБКА  КАРЕТКИ ГИДРАВЛИЧЕСКАЯ ПРАВАЯ</t>
  </si>
  <si>
    <t>ТРУБКА  МАЧТЫ  ГИДРАВЛИЧЕСКАЯ  ЛЕВАЯ</t>
  </si>
  <si>
    <t>68401-25170-71</t>
  </si>
  <si>
    <t>68301-25170-71</t>
  </si>
  <si>
    <t>600-181-1680/AF1863M</t>
  </si>
  <si>
    <t>ФИЛЬТР  МАСЛЯНЫЙ  (ТАТРА)</t>
  </si>
  <si>
    <t>О12 4429003550</t>
  </si>
  <si>
    <t>ФИЛЬТР  МАСЛЯНЫЙ  Prime  ( Hyunday)</t>
  </si>
  <si>
    <t>PW 811-80</t>
  </si>
  <si>
    <t>ФИЛЬТР  МАСЛЯНЫЙ  Prime  (Hyundai  Matrix  1.8  GLS )</t>
  </si>
  <si>
    <t>PW  811-80</t>
  </si>
  <si>
    <t>ФИЛЬТР  ТОНКОЙ  ОЧИСТКИ  ТОПЛИВА</t>
  </si>
  <si>
    <t>ФИЛЬТР  ТОПЛИВНЫЙ  (Hyundai  Matrix)</t>
  </si>
  <si>
    <t>ФИЛЬТР  ТОПЛИВНЫЙ  (Hyunday)</t>
  </si>
  <si>
    <t>UFI 3156200</t>
  </si>
  <si>
    <t>502S-J FC</t>
  </si>
  <si>
    <t>ФИЛЬТР  ТОПЛИВНЫЙ  Jfc-h04  (HYNDAI  TUCSON 2.0 L)</t>
  </si>
  <si>
    <t>№278934</t>
  </si>
  <si>
    <t>МЕ063505</t>
  </si>
  <si>
    <t>AF1863M/ME063506</t>
  </si>
  <si>
    <t>ФИЛЬТР ВОЗДУШНЫЙ,ЭЛЕМЕНТ ТОЙОТА КАМРИ)</t>
  </si>
  <si>
    <t>17801-20040</t>
  </si>
  <si>
    <t>ФИЛЬТР ГИДРАВЛИЧЕСКИЙ</t>
  </si>
  <si>
    <t>689-38210011</t>
  </si>
  <si>
    <t>ФИЛЬТР МАСЛЯННЫЙ</t>
  </si>
  <si>
    <t>LF 3827</t>
  </si>
  <si>
    <t>4420001875 Е</t>
  </si>
  <si>
    <t>ФИЛЬТР МАСЛЯНЫЙ 20976003</t>
  </si>
  <si>
    <t>ФИЛЬТР МАСЛЯНЫЙ 20998367</t>
  </si>
  <si>
    <t>ФИЛЬТР МАСЛЯНЫЙ 21707132</t>
  </si>
  <si>
    <t>ФИЛЬТР МАСЛЯНЫЙ 21707133</t>
  </si>
  <si>
    <t>ФИЛЬТР МАСЛЯНЫЙ ДВИГАТЕЛЯ ДЛЯ ЯМЗ 236-238 236-1012027-А2</t>
  </si>
  <si>
    <t>236-1012027-А2</t>
  </si>
  <si>
    <t>ФИЛЬТР МАСЛЯНЫЙ МЕРСЕДЕС</t>
  </si>
  <si>
    <t>RZAW 220V 50HZ 1.OB</t>
  </si>
  <si>
    <t>EFM002 (FT7220)</t>
  </si>
  <si>
    <t>FF 5380</t>
  </si>
  <si>
    <t>МЕ05667/1FF5367</t>
  </si>
  <si>
    <t>2992662/wk95019</t>
  </si>
  <si>
    <t>ФИЛЬТР ТОПЛИВНЫЙ MERSEDES-BENZ</t>
  </si>
  <si>
    <t>R 15B 220V AC</t>
  </si>
  <si>
    <t>ЭЛЕМЕНТ  ТОПЛИВНОГО  ФИЛЬТРА  ГРУБОЙ  ОЧИСТКИ  (ПРЯЖА)</t>
  </si>
  <si>
    <t>201-1117036А</t>
  </si>
  <si>
    <t>ЭЛЕМЕНТ  ФИЛЬТРА  МАСЛЯНОГО  ДЛЯ  МАСЛОСТАНЦИИ  Parker  Finn-filter</t>
  </si>
  <si>
    <t>FTB2A20QE25G16XE  FTBE2A20Q</t>
  </si>
  <si>
    <t>ЭЛЕМЕНТ ФИЛЬТРУЮЩИЙ Н-23</t>
  </si>
  <si>
    <t>ФИЛЬТР  ВОЗДУШНЫЙ (Hyunday)</t>
  </si>
  <si>
    <t>LX 1041</t>
  </si>
  <si>
    <t>ФИЛЬТР  ВОЗДУШНЫЙ   (Hyunday)</t>
  </si>
  <si>
    <t>H1 JP H01S-FA</t>
  </si>
  <si>
    <t>ФИЛЬТР  МАСЛЯНЫЙ  (Hyundai  H-1)</t>
  </si>
  <si>
    <t>JF  505 S</t>
  </si>
  <si>
    <t>ФИЛЬТР  ВОЗДУШНЫЙ  (Hyundai  Matrix  Lavita)</t>
  </si>
  <si>
    <t>ФИЛЬТР  ВОЗДУШНЫЙ  (Hyunday  Matrix)</t>
  </si>
  <si>
    <t>JP H05S-J FA</t>
  </si>
  <si>
    <t>ФИЛЬТР  ВОЗДУШНЫЙ  (ТОЙОТА  КАМРИ)</t>
  </si>
  <si>
    <t>17801-17020</t>
  </si>
  <si>
    <t>ЭЛЕМЕНТ ТОПЛИВНОГО ФИЛЬТРА</t>
  </si>
  <si>
    <t>435,31/10/2006/30/1</t>
  </si>
  <si>
    <t>АВТОМАТ АЕ 2046М 25А</t>
  </si>
  <si>
    <t>АВТОМАТ АП 50 3МГ 16А</t>
  </si>
  <si>
    <t>АВТОМАТ АП 50 3МТ 40А</t>
  </si>
  <si>
    <t>АВТОМАТ АП 50Б-3МТ-10 25А ТРЁХФАЗНЫЙ</t>
  </si>
  <si>
    <t>АВТОМАТ АП 50Б-3МТ-10 40А ТРЁХФАЗНЫЙ</t>
  </si>
  <si>
    <t>АВТОМАТ ДИФФЕРЕНЦИАЛЬНОГО ТОКА ИЭК АД-12 25/30/2П</t>
  </si>
  <si>
    <t>БЛОК  ЭЛЕКТРОННЫЙ  ВДТ  УЗО  4Р 250А  АС  400В, Hager HB211</t>
  </si>
  <si>
    <t>№298538</t>
  </si>
  <si>
    <t>ВИЛКА С ЗАЩИТНЫМ ОТКЛЮЧЕНИЕМ УЗО-ДПВ16 IP44 30мА</t>
  </si>
  <si>
    <t>ВЫКЛЮЧАТЕЛЬ 400</t>
  </si>
  <si>
    <t>ВЫКЛЮЧАТЕЛЬ АВТОМАТ. АЕ 2056ММ-100 100А</t>
  </si>
  <si>
    <t>ВЫКЛЮЧАТЕЛЬ АВТОМАТИЧЕСКИЙ АП 50 3МТ (63А)</t>
  </si>
  <si>
    <t>ВЫКЛЮЧАТЕЛЬ АВТОМАТИЧЕСКИЙ АП 50Б 3МТ 4А</t>
  </si>
  <si>
    <t>ВЫКЛЮЧАТЕЛЬ АВТОМАТИЧЕСКИЙ ВА51-35М3-340010-20УХЛ3,1 380/50,60,400, 320/3200А</t>
  </si>
  <si>
    <t>ВЫКЛЮЧАТЕЛЬ ВП16ПЕ23Б 231-55 У2,3</t>
  </si>
  <si>
    <t>ВЫКЛЮЧАТЕЛЬ ВПК 2111 БУ2</t>
  </si>
  <si>
    <t>ВЫКЛЮЧАТЕЛЬ КАТ-90462</t>
  </si>
  <si>
    <t>ВЫКЛЮЧАТЕЛЬ МАСЛЯНЫЙ МКП-110-630 (Б/У)</t>
  </si>
  <si>
    <t>ВЫКЛЮЧАТЕЛЬ ПАКЕТНЫЙ ПВ 3-60</t>
  </si>
  <si>
    <t>ВЫКЛЮЧАТЕЛЬ ПВ2-25У3</t>
  </si>
  <si>
    <t>ВЫКЛЮЧАТЕЛЬ-КНОПКА ОП 1КЛ., С ПОДСВЕТКОЙ IP66 Plexo Legrand 90462</t>
  </si>
  <si>
    <t>ДАТЧИК РЕЛЕ РОС-31</t>
  </si>
  <si>
    <t>ДРОССЕЛЬ 400 Вт/3,5А (700.8) ДЛЯ МГ ЛАМП</t>
  </si>
  <si>
    <t>ДРОССЕЛЬ L 80-513.4 SOLAR Schwabe Hellas</t>
  </si>
  <si>
    <t>ДРОССЕЛЬ ДРЛ-250 НЕЗАВИСИМЫЙ (ПРА ДРЛ 1И250ДРЛ44-017 НЕЗАВИС. IP54 УХЛ1)</t>
  </si>
  <si>
    <t>КАТУШКА К ПУСКАТЕЛЮ ПМ 12160 50 Гц, 220В</t>
  </si>
  <si>
    <t>ЛАМПА HQL 400 DELUXE E40, 24000лм, ТОЛЬКО С ПРА (OSRAM)</t>
  </si>
  <si>
    <t>ЛАМПА ДРЛ 250 вт HPL-N E40 PHILIPS</t>
  </si>
  <si>
    <t>ЛАМПА ДРЛ 250вт HPL-N E40 PHILIPS</t>
  </si>
  <si>
    <t>ЛАМПА ДРЛ 250ВТ HPL-N E40 PHILIPS</t>
  </si>
  <si>
    <t>ЛАМПА ДРЛ 400</t>
  </si>
  <si>
    <t>ЛАМПА ДРЛ 400 вт HPL-N E40 PHILIPS</t>
  </si>
  <si>
    <t>ЛАМПА ДРЛ 400ВТ HPL-N E40 PHILIPS</t>
  </si>
  <si>
    <t>ЛАМПА КГ 150 ВТ 230В R7s 117 ММ PHILIPS</t>
  </si>
  <si>
    <t>ЛАМПА КГ-1000вт-5 220в R7s 189мм (к ИО)</t>
  </si>
  <si>
    <t>ЛАМПА КОММУТАТОРНАЯ U=215-225B, 15Вт (Е14 Т26 CL)</t>
  </si>
  <si>
    <t>ЛАМПА ЛД-20-2 (Саранск)</t>
  </si>
  <si>
    <t>ЛАМПА МО 36-40 (108)</t>
  </si>
  <si>
    <t>ЛАМПА НЕОНОВАЯ СИГНАЛЬНАЯ Т3Л-3-2, U=220В (Ва9S 5912019-3)</t>
  </si>
  <si>
    <t>ЛАМПА ЭНЕРГОСБЕРЕГАЮЩАЯ R50 LUXER 11Вт/4000К, 90х50 мм(ECOLA)</t>
  </si>
  <si>
    <t>ЛАМПЫ КОММУТАТОРНЫЕ КМ 24-100 или КМ 24-90</t>
  </si>
  <si>
    <t>ЛАМПЫ ЭНЕРГОСБЕРЕГАЮЩИЕ NAVIGATOR NCL-PD-26-840-G24d  арт.№94076</t>
  </si>
  <si>
    <t>НАКОНЕЧНИК МЕД.Ф6ММ</t>
  </si>
  <si>
    <t>ОБОЛОЧКА ДОПОЛНИТЕЛЬНАЯ ДЛЯ АП-50Б-2МТ-3МТ IP54 (фенопласт)</t>
  </si>
  <si>
    <t>ПАТРОН ПТ1.1.6-5-2043</t>
  </si>
  <si>
    <t>ПЕРЕКЛЮЧАТЕЛЬ ПАК ГПП-3-60А</t>
  </si>
  <si>
    <t>ПРЕДОХРАНИТЕЛЬ  ППН-39-500А, ЭКФ  fus-39/63/500</t>
  </si>
  <si>
    <t>ПРЕДОХРАНИТЕЛЬ 5х20 мм,СТЕКЛЯННЫЙ,БЫСТРЫЙ,2,0А/250В АНАЛОГ ПРЕД. АВВ 5х20мм 2,0А FU520</t>
  </si>
  <si>
    <t>ПРЕДОХРАНИТЕЛЬ 5х20мм,СТЕКЛ,БЫСТРЫЙ,0,5А/250В АНАЛОГ ПРЕД.АВВ 5х20мм 0,5А FU520</t>
  </si>
  <si>
    <t>ПРЕДОХРАНИТЕЛЬ 5х20мм,СТЕКЛ.,БЫСТРЫЙ,1,0/250В АНАЛОГ ПРЕДОХРАН. АВВ 5х20мм 1,0А FU520</t>
  </si>
  <si>
    <t>ПРЕДОХРАНИТЕЛЬ ПКТ 102-6-80-20</t>
  </si>
  <si>
    <t>ПРЕДОХРАНИТЕЛЬ ПН-2 250А</t>
  </si>
  <si>
    <t>ПРЕДОХРАНИТЕЛЬ ПН-2 250А (БЕЗ СТОЙКИ)</t>
  </si>
  <si>
    <t>ПРЕДОХРАНИТЕЛЬ ПН-2-400</t>
  </si>
  <si>
    <t>ПРЕДОХРАНИТЕЛЬ ПН-У3-100В, 100А</t>
  </si>
  <si>
    <t>ПРИСТАВКА КОНТАКТНАЯ ПКЭ-22 2НО+2НЗ ЭКФ ctr-sc-25</t>
  </si>
  <si>
    <t>ПРОБКА АВТОМАТ 16А ПАР-16</t>
  </si>
  <si>
    <t>ПУСКАТЕЛЬ 0315 380в</t>
  </si>
  <si>
    <t>ПУСКАТЕЛЬ ПВП 14-27 400 602/ПВ 3х63/3р 220В-63А;</t>
  </si>
  <si>
    <t>ПУСКАТЕЛЬ ПМ125150 220В 75476</t>
  </si>
  <si>
    <t>ПУСКАТЕЛЬ ПМА 3210</t>
  </si>
  <si>
    <t>ПУСКАТЕЛЬ ПМЕ 211 380В (перенос с к. 35057)</t>
  </si>
  <si>
    <t>ПУСКАТЕЛЬ ПМЕ 211х220В</t>
  </si>
  <si>
    <t>ПУСКАТЕЛЬ ПМЛ-1160МБ 110В</t>
  </si>
  <si>
    <t>ПУСКАТЕЛЬ ПМЛ-1220Б 380В РТЛ1010 (3,8-6А)</t>
  </si>
  <si>
    <t>ПУСКАТЕЛЬ ПМЛ-1561 МБ110В (перемещение с к. 272332)</t>
  </si>
  <si>
    <t>ПУСКАТЕЛЬ ПМЛ4100-04 63А 380В (перенос с к.271308)</t>
  </si>
  <si>
    <t>РЕЛЕ (ПОСТ.ТОК)</t>
  </si>
  <si>
    <t>РП 21 24В</t>
  </si>
  <si>
    <t>РЕЛЕ ВРЕМЕНИ ТЕПЛ. ВЛ-56/133</t>
  </si>
  <si>
    <t>РЕЛЕ ГЕРКОНОВОЕ РПГ</t>
  </si>
  <si>
    <t>8,2510 24В</t>
  </si>
  <si>
    <t>РЕЛЕ ПРОМЕЖУТОЧНЫЕ РП-256 220В 50ГЦ</t>
  </si>
  <si>
    <t>272560031.01</t>
  </si>
  <si>
    <t>РЕЛЕ РП 21 24 В (ПОСТ.ТОК)</t>
  </si>
  <si>
    <t>РЕЛЕ РЭС 22РФ 4,523,023-01 (05)12В</t>
  </si>
  <si>
    <t>4,523,023-01 (05)12В</t>
  </si>
  <si>
    <t>РЕЛЕ ТЕПЛ. РЕГ. 30-40А</t>
  </si>
  <si>
    <t>РЕЛЕ ТЕПЛОВОЕ РТТ-325 П 80А</t>
  </si>
  <si>
    <t>РТТ-325 П 80А</t>
  </si>
  <si>
    <t>РЕЛЕ ФЕНИКС КОНТАКТ №2961118; Uкат-60V;6А;240V</t>
  </si>
  <si>
    <t>СВЕТИЛЬНИК  НСП  02-100  С  РЕШЕТКОЙ</t>
  </si>
  <si>
    <t>СВЕТИЛЬНИК 328</t>
  </si>
  <si>
    <t>СВЕТИЛЬНИК ALD 236  ДЛЯ РЕЕЧНОГО ПОТОЛКА С ОПАЛОВЫМ РАСС-ЛЕМ  IP 54  16523610</t>
  </si>
  <si>
    <t>СВЕТИЛЬНИК ARS/R 418 ВСТРАЕВАЕМЫЙ (595х595) (G13)</t>
  </si>
  <si>
    <t>СВЕТИЛЬНИК ВРН-60 ПЕРЕНОСКА 25 м</t>
  </si>
  <si>
    <t>СВЕТИЛЬНИК ГАЛОГЕН ВСТР. IP20, G53, 220 В, 50 ВТ, CT RS 50 45415001</t>
  </si>
  <si>
    <t>СВЕТИЛЬНИК ГО(ЖО) 04-400-001</t>
  </si>
  <si>
    <t>СВЕТИЛЬНИК накаливания морской СС 411С/М</t>
  </si>
  <si>
    <t>СТАРТЕР ST151. 127B. BASIC. OSRAM (4-22W)</t>
  </si>
  <si>
    <t>ТРАНСФОРМАТОР 400/5</t>
  </si>
  <si>
    <t>ТРАНСФОРМАТОР НАПРЯЖЕНИЯ НКФ-110/75 (Б/У)</t>
  </si>
  <si>
    <t>ТРАНСФОРМАТОР ТСЗИ-1.6/36 МЕДЬ</t>
  </si>
  <si>
    <t>ТСЗИ-1.6/36</t>
  </si>
  <si>
    <t>ЩИТ ОЩВ-12 16А (ЩРН)/63А/IP31 ИЭК</t>
  </si>
  <si>
    <t>ЩИТ ОЩВ-6 16А (ЩРН)/63А/IP31 ИЭК</t>
  </si>
  <si>
    <t>ЩИТ ЩРн-24-3 (405*320*120) IP31, ИЭК</t>
  </si>
  <si>
    <t>АМПЕРМЕТР НА 400А 0-400/5А 50Гц (48х48 мм) ИМП. 2.5</t>
  </si>
  <si>
    <t>АППАРАТ ПУСКОРЕГУЛИРУЮЩИЙ АВТ 40-003 ВСТР.</t>
  </si>
  <si>
    <t>БАББИТ Б-83</t>
  </si>
  <si>
    <t>БАРАБАН Ф630*1600, СОЕДИНЕНИЕ ВАЛА С БАРАБАНОМB BIKON 1006</t>
  </si>
  <si>
    <t>№275403</t>
  </si>
  <si>
    <t>БЛОК 4949.020.001</t>
  </si>
  <si>
    <t>4949.020.001</t>
  </si>
  <si>
    <t>ВЕНТИЛЬ ТЕРМОРЕГУЛИРУЮЩИЙ 12 TPB-2.5m</t>
  </si>
  <si>
    <t>ВЕНТИЛЬ ТЕРМОРЕГУЛИРУЮЩИЙ 12 ТРВ-1м</t>
  </si>
  <si>
    <t>ВЕНТИЛЬ ТЕРМОРЕГУЛИРУЮЩИЙ 12 ТРВ-2.5</t>
  </si>
  <si>
    <t>ВЕНТИЛЬ ЧУГУННЫЙ Ду 32мм</t>
  </si>
  <si>
    <t>ВЕНТИЛЬ ЧУГУННЫЙ МУФТОВЫЙ Ду-20мм</t>
  </si>
  <si>
    <t>ВЕНТИЛЬ ЧУГУННЫЙ ф20</t>
  </si>
  <si>
    <t>Вентилятор для хлораторной</t>
  </si>
  <si>
    <t>ВИЛКА СИЛОВАЯ 32А,380В</t>
  </si>
  <si>
    <t>ВСАСЫВАЮЩИЙ КЛАПАН</t>
  </si>
  <si>
    <t>ВТУЛКА БРОНЗОВАЯ ОЦС (5,5,5)d=310х220х610ММ</t>
  </si>
  <si>
    <t>ВЫКЛЮЧАТЕЛЬ АВТОМАТИЧЕСКИЙ</t>
  </si>
  <si>
    <t>С 16А 03451</t>
  </si>
  <si>
    <t>ВЫКЛЮЧАТЕЛЬ ВОЗДУШНЫЙ АВТОМАТИЧЕСКИЙ 1596 С РУЧНЫМ МОТОРНЫМ ПРИВОДОМ (С ВКЛЮЧАЮЩИМ РАСЦЕПИТЕЛЕМ)</t>
  </si>
  <si>
    <t>ARION WL 11 10-2CB31-4GG2-Z+C11</t>
  </si>
  <si>
    <t>ВЫКЛЮЧАТЕЛЬ ПОВОРОТНЫЙ F151</t>
  </si>
  <si>
    <t>ГАЙКА М22 Ш/ГР DIN 934</t>
  </si>
  <si>
    <t>ГИДРОПРИВОД 07530860</t>
  </si>
  <si>
    <t>ГИДРОРАСПРЕДЕЛИТЕЛЬ  AEX4D68-S1788-G24/T4 (ЗОЛОТНИК С ЭЛ.МАГНИТНЫМ ПЕРЕКЛЮЧАТЕЛЕМ NG6 EEx em)</t>
  </si>
  <si>
    <t>ГИДРОРАСПРЕДЕЛИТЕЛЬ  AEX4Z60a-S1788-G24/T4 (ЗОЛОТНИК С ЭЛ.МАГНИТНЫМ ПЕРЕКЛЮЧЕНИЕМ NG6)</t>
  </si>
  <si>
    <t>ГИДРОРАСПРЕДЕЛИТЕЛЬ AEX22060b-S1788-G24/T4(ЗОЛОТНИК С ЭЛ.МАГНИТНЫМ ПЕРЕКЛЮЧЕНИЕМ NG6 EEx em)</t>
  </si>
  <si>
    <t>ГИДРОРАСПРЕДЕЛИТЕЛЬ AEX4D62-S1788-G24/T4 (ЗОЛОТНИК С ЭЛ.МАГНИТНЫМ ПЕРЕКЛЮЧЕНИЕМ NG6 EEx em)</t>
  </si>
  <si>
    <t>ГИДРОРАСПРЕДЕЛИТЕЛЬ AEX4Z64b-S1788-G24/T4 (ЗОЛОТНИК С ЭЛ.МАГНИТНЫМ ПЕРЕКЛЮЧЕНИЕМ  NG6)</t>
  </si>
  <si>
    <t>ГИДРОРАСПРЕДЕЛИТЕЛЬ С 1 КЛАПАНОМ</t>
  </si>
  <si>
    <t>ГОЛОВКА УДАРНАЯ 41</t>
  </si>
  <si>
    <t>ДАТЧИК  ХОЛА  (ВАЗ  2108)</t>
  </si>
  <si>
    <t>473.407529.002</t>
  </si>
  <si>
    <t>ДАТЧИК 025-29139-001</t>
  </si>
  <si>
    <t>025-29139-001</t>
  </si>
  <si>
    <t>ДАТЧИКТ L 4000 243371630</t>
  </si>
  <si>
    <t>ДВИГАТЕЛЬ  РЕДУКТОРНЫЙ (Б\У) С КОНИЧЕСКОЙ ПЕРЕДАЧЕЙ И С ТОРМОЗОМ ОБР,ХОДА Р=75кВт,п=49об/мин,</t>
  </si>
  <si>
    <t>SK9086 AZSH R-280S/4 TF</t>
  </si>
  <si>
    <t>ДВИГАТЕЛЬ ЭЛ.АИР 100 L2 У3 5.5КВТ 2850 ОБ/МИН</t>
  </si>
  <si>
    <t>АИР 100</t>
  </si>
  <si>
    <t>ДЖОСТИК УПРАВЛЕНИЯ</t>
  </si>
  <si>
    <t>ДИАФРАГМА В-1478</t>
  </si>
  <si>
    <t>№308254</t>
  </si>
  <si>
    <t>ДИСК  ТОРМОЗНОЙ  В  СБОРЕ</t>
  </si>
  <si>
    <t>ВМ30-62</t>
  </si>
  <si>
    <t>ВМ15</t>
  </si>
  <si>
    <t>ДРОССЕЛЬ ЭМПРА ЕС 36 ОД100К 220/50 040А151 ДЛЯ ЛЮМ.ЛАМП.TRIDONIC</t>
  </si>
  <si>
    <t>ЗАДВИЖКА СТАЛЬНАЯ КЛИНОВАЯ Ду400 Ру1,6 30с541 нж В КОМПЛЕКТЕ (РЕДУКТОР,ОТВЕТНЫЕ ФЛАНЦЫ,ПРОКЛ.МАТ.)</t>
  </si>
  <si>
    <t>ЗАМОК ЗАЖИГАНИЯ 57510-23330-14522</t>
  </si>
  <si>
    <t>ИНТЕРФЕЙС 9373/21-12-10</t>
  </si>
  <si>
    <t>КАПРОЛОН  ВТУЛКА  Д=150х90мм</t>
  </si>
  <si>
    <t>КЛАПАН DENDOSS 032F1240 EVR20</t>
  </si>
  <si>
    <t>КЛАПАН ЗАПОРНЫЙ ФЛАНЦЕВЫЙ 15с65нж Ду200,Ру16 исп.1</t>
  </si>
  <si>
    <t>КЛАПАН НАГНЕТАТЕЛЬНЫЙ 665-25-183-000</t>
  </si>
  <si>
    <t>КЛАПАН ОБРАТНЫЙ БРОНЗОВЫЙ Ду 65мм</t>
  </si>
  <si>
    <t>КЛАПАН ПРЕДОХРАНИТЕЛЬНЫЙ ДУ100</t>
  </si>
  <si>
    <t>КЛАПАН РЕДУКЦИОННЫЙ ДУ100</t>
  </si>
  <si>
    <t>КЛАПАН ЭЛЕКТРОМАГНИТНЫЙ NFM2ХА</t>
  </si>
  <si>
    <t>КЛАПАН ЭЛЕКТРОМАГНИТНЫЙ КЭН 1.41.000.05</t>
  </si>
  <si>
    <t>1.41.000.05</t>
  </si>
  <si>
    <t>КЛЮЧ ЗАМКА ЗАЖИГАНИЯ кат.№57421-22060-71</t>
  </si>
  <si>
    <t>КОЛЕСО РАБОЧЕЕ 1ст. Б-40995</t>
  </si>
  <si>
    <t>№308252</t>
  </si>
  <si>
    <t>КОЛЕСО РАБОЧЕЕ 2 ст. Б-40996</t>
  </si>
  <si>
    <t>№308253</t>
  </si>
  <si>
    <t>КОЛЬЦО ЗАЩИТНОЕ</t>
  </si>
  <si>
    <t>ГЦД-10.00-02</t>
  </si>
  <si>
    <t>КОЛЬЦО ОПОРНОЕ</t>
  </si>
  <si>
    <t>Е20-070-075</t>
  </si>
  <si>
    <t>КОЛЬЦО УПЛОТНЯЮЩЕЕ 1 ст.Г-41006</t>
  </si>
  <si>
    <t>№308255</t>
  </si>
  <si>
    <t>КОЛЬЦО УПЛОТНЯЮЩЕЕ 2 ст.Г-41007</t>
  </si>
  <si>
    <t>№308256</t>
  </si>
  <si>
    <t>КОНТАКТОР LA1LB015</t>
  </si>
  <si>
    <t>КРАН 11б34бк ДУ 15 ГАЗ</t>
  </si>
  <si>
    <t>ЛАМПА  ЛБ-20</t>
  </si>
  <si>
    <t>ЛАПА ГИДРОЗАХВАТА</t>
  </si>
  <si>
    <t>ЛИСТ НЕРЖАВЕЮЩЕЙ СТАЛИ 12Х 18Н 10Т 2.0ММх1000ММх2000ММ</t>
  </si>
  <si>
    <t>МАНОВАКУУМЕТР МВТ-100 (-0.1...0.3)МПа Д=100ММ</t>
  </si>
  <si>
    <t>МАНОМЕТР 250атм (25МПа)</t>
  </si>
  <si>
    <t>МАНОМЕТР ТМ-510Р, М20х1,5 (СНИЗУ) КОРПУС СТАЛЬ, МЕХАНИЗМ ЛАТУНЬ, ТВЕРДАЯ ПАЙКА (0-2,5 МПа)</t>
  </si>
  <si>
    <t>МЕХАНИЗМ МЭО-630</t>
  </si>
  <si>
    <t>МОДЕЛЬ"АЛЬФА-КИОСК" СЕРИЯ СТАНДАРТ, CASH CODE,KKT PAY VKP80  C ЭКЛЗ,GPRS МОДЕМ, ЦВЕТ СИНИЙ</t>
  </si>
  <si>
    <t>МОДУЛЬ ВХОДНОЙ 9470/22-16-11</t>
  </si>
  <si>
    <t>МОТОР-РЕДУКТОР ЦИЛИНДРО-КОНИЧЕСКИЙ тип.SK9052/1AZ DSH-180MX/4TF.18.5kW,1460/47min-1,КРУТЯЩ.МОМ.3759N</t>
  </si>
  <si>
    <t>№281911</t>
  </si>
  <si>
    <t>МУФТА</t>
  </si>
  <si>
    <t>МУФТА ЧУГУННАЯ Ду-20мм</t>
  </si>
  <si>
    <t>НАБИВКА  САЛЬНИКОВАЯ  АГИ  6мм</t>
  </si>
  <si>
    <t>НАБИВКА  САЛЬНИКОВАЯ  АГИ 8мм</t>
  </si>
  <si>
    <t>НАБИВКА ЛП 16ММ</t>
  </si>
  <si>
    <t>НАБИВКА ПЕНЬКОВАЯ</t>
  </si>
  <si>
    <t>НАБИВКА САЛЬНИКОВАЯ АГИ 4 ММ</t>
  </si>
  <si>
    <t>НАБИВКА САЛЬНИКОВАЯ АГИ 5 ММ</t>
  </si>
  <si>
    <t>НАБИВКА САЛЬНИКОВАЯ АГИ 6 ММ</t>
  </si>
  <si>
    <t>НАБИВКА САЛЬНИКОВАЯ АГИ 8ММ</t>
  </si>
  <si>
    <t>НАБИВКА САЛЬНИКОВАЯ АП-12</t>
  </si>
  <si>
    <t>НАБИВКА САЛЬНИКОВАЯ АП-31 ДИАМЕТР 12мм ГОСТ 5152-84</t>
  </si>
  <si>
    <t>НАБИВКА САЛЬНИКОВАЯ АП-31 ДИАМЕТР 4мм ГОСТ 5152-84</t>
  </si>
  <si>
    <t>НАБИВКА САЛЬНИКОВАЯ АПР 31 4*4</t>
  </si>
  <si>
    <t>НАБИВКА САЛЬНИКОВАЯ АПР 31 5*5</t>
  </si>
  <si>
    <t>НАБИВКА САЛЬНИКОВАЯ АПР 31 6*6</t>
  </si>
  <si>
    <t>НАБИВКА САЛЬНИКОВАЯ ЛП-18</t>
  </si>
  <si>
    <t>НАБИВКА САЛЬНИКОВАЯ ЛП-22ММ</t>
  </si>
  <si>
    <t>НАБИВКА САЛЬНИКОВАЯ ХБП-30ММ</t>
  </si>
  <si>
    <t>НАБИВКА САЛЬНИКОВАЯ ХБП-31 10х10 мм</t>
  </si>
  <si>
    <t>НАБИВКА САЛЬНИКОВАЯ ХБП-31 КВ.8ММ</t>
  </si>
  <si>
    <t>НАСОС К 20-30 С ЭЛЕКТРОДВИГАТ</t>
  </si>
  <si>
    <t>К 20-30</t>
  </si>
  <si>
    <t>НАСОС МАСЛЯНЫЙ 026-32387-000</t>
  </si>
  <si>
    <t>НАСОС ЦНС (г) 105-245 ДВИГ. 132 кВт/3000 ОБ/мин</t>
  </si>
  <si>
    <t>№301530</t>
  </si>
  <si>
    <t>НАСОС ЦНС (г) 60-198 ДВИГ. 55 кВт/3000 ОБ/мин</t>
  </si>
  <si>
    <t>№301529</t>
  </si>
  <si>
    <t>НАСОС ЭЦВ 10-160/35 (02.2014г.) ( СЗЧ замена в здание ПОЖАРНОЙ НАСОСНОЙ д/мор.воды р-н Шесхарис)</t>
  </si>
  <si>
    <t>НОЖ ДЛЯ РЕЗКИ КАБЕЛЯ</t>
  </si>
  <si>
    <t>ОГНЕТУШИТЕЛЬ 4ОП51PG6 (Б\У)</t>
  </si>
  <si>
    <t>ОГНЕТУШИТЕЛЬ ОП-4</t>
  </si>
  <si>
    <t>ОГНЕТУШИТЕЛЬ ПЕННЫЙ ОВП-8</t>
  </si>
  <si>
    <t>ОПРАВА ЗАЩИТНАЯ 2У 285/100 6.3</t>
  </si>
  <si>
    <t>ПАТРОН ЭЛ. ПОДВЕСНОЙ</t>
  </si>
  <si>
    <t>ПОДШИПНИК  ФЛАНЦЕВЫЙ</t>
  </si>
  <si>
    <t>FYJ 100TF</t>
  </si>
  <si>
    <t>ПОДШИПНИК ВЫЖИМНОЙ</t>
  </si>
  <si>
    <t>ПРИПОЙ ПОС-40</t>
  </si>
  <si>
    <t>РЕЛЕ ПРОМЕЖУТОЧНОЕ РПЛ 122-04 110в</t>
  </si>
  <si>
    <t>РЕЛЕ ПРОМЕЖУТОЧНОЕ РПЛ 131-04 110в</t>
  </si>
  <si>
    <t>РЕМКОМПЛЕКТ 424027 ДЛЯ 424/425 (3 шт.), 1464728</t>
  </si>
  <si>
    <t>РЕШЕТКИ ЧУГ. МАГИСТРАЛЬНЫЕ</t>
  </si>
  <si>
    <t>РОЛИК А 133*1800</t>
  </si>
  <si>
    <t>РОЛИК А 133*600</t>
  </si>
  <si>
    <t>РОЛИК А3g-1600-A 133*600 БЕЗ  ПОДВЕСКИ</t>
  </si>
  <si>
    <t>СВЕТИЛЬНИК  НСП 02-100 С РЕШЕТКОЙ</t>
  </si>
  <si>
    <t>СОЕДИНЕНИЕ РАЗЪЕМНОЕ С НАКИДНОЙ ГАЙКОЙ 16*1/2"</t>
  </si>
  <si>
    <t>СОЕДИНЕНИЕ УГЛОВАОЕ 26*3/4" н/р</t>
  </si>
  <si>
    <t>СОЕДИНЕНИЕ УГЛОВОЕ 20*3/4" Н/Р</t>
  </si>
  <si>
    <t>СОЕДИНЕНИЕ УГЛОВОЕ 20*3/4"Н/Р</t>
  </si>
  <si>
    <t>СОЕДИНЕНИЕ УГЛОВОЕ 26*3/4" Н/Р</t>
  </si>
  <si>
    <t>СОЛЕНОИДНЫЙ ВЕНТИЛЬ</t>
  </si>
  <si>
    <t>СУБЛОК СУМ-Р управления магнитофоном</t>
  </si>
  <si>
    <t>ТАЛРЕП 12.503.313</t>
  </si>
  <si>
    <t>ТЕКСТОЛИТ СТЕРЖ. 018ММ</t>
  </si>
  <si>
    <t>ТЕКСТОЛИТ СТЕРЖ. 040ММ</t>
  </si>
  <si>
    <t>ТЕРМОМЕТР БИМЕТАЛЛИЧЕСКИЙ ТБ-1(-50...+100)-100-6-М16*1.5</t>
  </si>
  <si>
    <t>ТЕРМОМЕТР ТБ-2</t>
  </si>
  <si>
    <t>ТЕРМОМЕТР ТГП-100ЭК 0-150/2.5 гр. С</t>
  </si>
  <si>
    <t>ТРОЙНИК Ду 40мм</t>
  </si>
  <si>
    <t>ТРОЙНИК МЕТ РЕЗЬБ. НР 20*3/4"HEISSKRAFT</t>
  </si>
  <si>
    <t>ТРОЙНИК МЕТ. НР 26*3/4*26 "VALTEC"</t>
  </si>
  <si>
    <t>ТРОЙНИК ПЕРЕХОДНОЙ 32*20*32 "HEISSKRAFT"</t>
  </si>
  <si>
    <t>ТРОЙНИК ПРЕСС-Н 20*1/2*20</t>
  </si>
  <si>
    <t>ТРОЙНИК ПРЕСС-Н 26*3/4*26</t>
  </si>
  <si>
    <t>УГОЛ ПРЕСС-В 16*1/2</t>
  </si>
  <si>
    <t>УГОЛ ПРЕСС-В 20*1/2</t>
  </si>
  <si>
    <t>УГОЛ ПРЕСС-В 26*3/4</t>
  </si>
  <si>
    <t>УЗЕЛ  ПОДШИПНИКОВЫЙ</t>
  </si>
  <si>
    <t>SNL 524-620</t>
  </si>
  <si>
    <t>SNL 520-617</t>
  </si>
  <si>
    <t>FYJ 90TF</t>
  </si>
  <si>
    <t>УКАЗАТЕЛЬ НАПРЯЖЕНИЯ 220 В СОСН.</t>
  </si>
  <si>
    <t>УМЫВАЛЬНИК ФАЯНСОВЫЙ "НАРЦИСС"</t>
  </si>
  <si>
    <t>УСТРОЙСТВО ЗАЩИТЫ ОТ ПЕРЕГРЕВА</t>
  </si>
  <si>
    <t>ФИТИНГ КРЕСТОВИНА 16х16х16х16мм</t>
  </si>
  <si>
    <t>ЦЕНТ ВРАЩАЮЩИЙСЯ N5 (A-1-5-H) 7169/0003</t>
  </si>
  <si>
    <t>ЦИНК</t>
  </si>
  <si>
    <t>ШИНА 21*8-9/6,00 ELITE XP, серия 784XT0161</t>
  </si>
  <si>
    <t>21*8-9/6,00 ELITE XP</t>
  </si>
  <si>
    <t>ШИНА 21*8-9/6,00 ELITE XP, серия 784XT0498</t>
  </si>
  <si>
    <t>ШИНА 21*8-9/6,00 ELITE XP, серия 784XT0652</t>
  </si>
  <si>
    <t>ШИНА 21*8-9/6,00 ELITE XP, серия 786XT0263</t>
  </si>
  <si>
    <t>ЭЛЕКТРОВЕНТИЛЯТОР 70.3730 ГАЗ</t>
  </si>
  <si>
    <t>ЭЛЕКТРОД УГОЛЬНЫЙ ОМЕДНЕННЫЙ КРУГЛЫЙ 6,5х305</t>
  </si>
  <si>
    <t>ЭЛЕКТРОДВИГАТЕЛЬ 3CZN225L6 (Б/У)</t>
  </si>
  <si>
    <t>ЭЛЕКТРОДВИГАТЕЛЬ 3CZN280M6 (Б/У)</t>
  </si>
  <si>
    <t>ЭЛЕКТРОДВИГАТЕЛЬ 4МТНФ400L10У2 (Б/У)</t>
  </si>
  <si>
    <t>ЭЛЕКТРОДВИГАТЕЛЬ KYCAD 65</t>
  </si>
  <si>
    <t>ЭЛЕКТРОДВИГАТЕЛЬ АИР 100 L2УЗ /3000 ОБ/МИН/</t>
  </si>
  <si>
    <t>Электродвигатель для пожарного насоса СДН 15-64-6У3</t>
  </si>
  <si>
    <t>ЭЛЕКТРОДЫ АНО- 4ф=5мм(5кг)</t>
  </si>
  <si>
    <t>ЭЛЕКТРОДЫ АНО-4 ф=4мм(5кг)</t>
  </si>
  <si>
    <t>ЭЛЕКТРОДЫ АНО-4 ф4мм</t>
  </si>
  <si>
    <t>ЭЛЕКТРОДЫ АНО-4 ф5мм</t>
  </si>
  <si>
    <t>ЭЛЕКТРОКАБЕЛЬ HU0203</t>
  </si>
  <si>
    <t>ЭЛЕКТРОКАБЕЛЬ LU0902</t>
  </si>
  <si>
    <t>ЭЛЕКТРО-МАНОМЕТР РL 60VX</t>
  </si>
  <si>
    <t>кг</t>
  </si>
  <si>
    <t>м2</t>
  </si>
  <si>
    <t>МЕТИЗНАЯ ПРОДУКЦИЯ</t>
  </si>
  <si>
    <t>ПОДШИПНИКИ</t>
  </si>
  <si>
    <t>СМЕННО-ЗАПАСНЫЕ ЧАСТИ ДЛЯ АВТОТРАНСПОРТА FORD RANGER 2010 г/в</t>
  </si>
  <si>
    <t>СМЕННО-ЗАПАСНЫЕ ЧАСТИ ДЛЯ АВТОТРАНСПОРТА HYUNDAI HD65</t>
  </si>
  <si>
    <t>СМЕННО-ЗАПАСНЫЕ ЧАСТИ ДЛЯ АВТОТРАНСПОРТА IVECO Daily</t>
  </si>
  <si>
    <t>СМЕННО-ЗАПАСНЫЕ ЧАСТИ ДЛЯ АВТОТРАНСПОРТА Mercedes-Benz S500</t>
  </si>
  <si>
    <t>СМЕННО-ЗАПАСНЫЕ ЧАСТИ ДЛЯ АВТОТРАНСПОРТА TOYOTA CAMRY 2005 г/в</t>
  </si>
  <si>
    <t>СМЕННО-ЗАПАСНЫЕ ЧАСТИ ДЛЯ АВТОТРАНСПОРТА TOYOTA CAMRY 2008-2009 г.в.</t>
  </si>
  <si>
    <t>СМЕННО-ЗАПАСНЫЕ ЧАСТИ ДЛЯ АВТОТРАНСПОРТА TOYOTA CAMRY 2013 г.в.</t>
  </si>
  <si>
    <t>СМЕННО-ЗАПАСНЫЕ ЧАСТИ ДЛЯ АВТОТРАНСПОРТА TOYOTA COASTER</t>
  </si>
  <si>
    <t>СМЕННО-ЗАПАСНЫЕ ЧАСТИ ДЛЯ АВТОТРАНСПОРТА TOYOTA DUNE</t>
  </si>
  <si>
    <t>СМЕННО-ЗАПАСНЫЕ ЧАСТИ ДЛЯ АВТОТРАНСПОРТА TOYOTA HI-ACE бенз. 2011 г/в</t>
  </si>
  <si>
    <t>СМЕННО-ЗАПАСНЫЕ ЧАСТИ ДЛЯ АВТОТРАНСПОРТА TOYOTA HILUX</t>
  </si>
  <si>
    <t>СМЕННО-ЗАПАСНЫЕ ЧАСТИ ДЛЯ АВТОТРАНСПОРТА А828С2 на шасси FUSO Canter FE85DJ</t>
  </si>
  <si>
    <t>СМЕННО-ЗАПАСНЫЕ ЧАСТИ ДЛЯ АВТОТРАНСПОРТА Автобус IVECO Daily</t>
  </si>
  <si>
    <t>СМЕННО-ЗАПАСНЫЕ ЧАСТИ ДЛЯ АВТОТРАНСПОРТА Автобус КАРОСА С 934.1351 2001 г/в</t>
  </si>
  <si>
    <t>СМЕННО-ЗАПАСНЫЕ ЧАСТИ ДЛЯ АВТОТРАНСПОРТА ВАЗ 21074</t>
  </si>
  <si>
    <t>СМЕННО-ЗАПАСНЫЕ ЧАСТИ ДЛЯ АВТОТРАНСПОРТА ГАЗ‑2752 (СОБОЛЬ)</t>
  </si>
  <si>
    <t>СМЕННО-ЗАПАСНЫЕ ЧАСТИ ДЛЯ АВТОТРАНСПОРТА ГАЗ‑53</t>
  </si>
  <si>
    <t>СМЕННО-ЗАПАСНЫЕ ЧАСТИ ДЛЯ АВТОТРАНСПОРТА ЗИЛ‑130</t>
  </si>
  <si>
    <t>СМЕННО-ЗАПАСНЫЕ ЧАСТИ ДЛЯ АВТОТРАНСПОРТА КАМАЗ 6520-63</t>
  </si>
  <si>
    <t>СМЕННО-ЗАПАСНЫЕ ЧАСТИ ДЛЯ АВТОТРАНСПОРТА КАРОСА С 934.1351 2003 г/в</t>
  </si>
  <si>
    <t>СМЕННО-ЗАПАСНЫЕ ЧАСТИ ДЛЯ АВТОТРАНСПОРТА МАЗ-5551</t>
  </si>
  <si>
    <t>СМЕННО-ЗАПАСНЫЕ ЧАСТИ ДЛЯ АВТОТРАНСПОРТА МАЗ-МАN 642268</t>
  </si>
  <si>
    <t>СМЕННО-ЗАПАСНЫЕ ЧАСТИ ДЛЯ АВТОТРАНСПОРТА ТАТРА 815-250S01</t>
  </si>
  <si>
    <t>СМЕННО-ЗАПАСНЫЕ ЧАСТИ ДЛЯ КРАНОВ</t>
  </si>
  <si>
    <t>СМЕННО-ЗАПАСНЫЕ ЧАСТИ ДЛЯ КРАНОВ ДЛЯ КРАНОВ ППК "Витязь" грузоподъёмностью 16\20\63т.</t>
  </si>
  <si>
    <t>СМЕННО-ЗАПАСНЫЕ ЧАСТИ ДЛЯ КРАНОВ ПМК Gottwald HMK 280E</t>
  </si>
  <si>
    <t>СМЕННО-ЗАПАСНЫЕ ЧАСТИ ДЛЯ КРАНОВ ПМК Gottwald HMK 300E</t>
  </si>
  <si>
    <t>СМЕННО-ЗАПАСНЫЕ ЧАСТИ ДЛЯ КРАНОВ ПМК Gottwald НSК 170 EG</t>
  </si>
  <si>
    <t>СМЕННО-ЗАПАСНЫЕ ЧАСТИ ДЛЯ КРАНОВ ПМК Gottwald НМК 170-EG</t>
  </si>
  <si>
    <t>СМЕННО-ЗАПАСНЫЕ ЧАСТИ ДЛЯ КРАНОВ ППК "Аист" грузоподъёмностью 16\16\-40т.</t>
  </si>
  <si>
    <t>СМЕННО-ЗАПАСНЫЕ ЧАСТИ ДЛЯ КРАНОВ ППК "Альбатрос"</t>
  </si>
  <si>
    <t>СМЕННО-ЗАПАСНЫЕ ЧАСТИ ДЛЯ КРАНОВ ППК "Альбатрос" грузоподъёмностью 10\20т.</t>
  </si>
  <si>
    <t>СМЕННО-ЗАПАСНЫЕ ЧАСТИ ДЛЯ КРАНОВ ППК "Витязь" грузоподъёмностью 16\20\63т.</t>
  </si>
  <si>
    <t>СМЕННО-ЗАПАСНЫЕ ЧАСТИ ДЛЯ КРАНОВ ППК "Сокол" грузоподъёмностью 16\20\32т.</t>
  </si>
  <si>
    <t>СМЕННО-ЗАПАСНЫЕ ЧАСТИ ДЛЯ КРАНОВ ППК "Альбрехт" грузоподъёмностью 10т.</t>
  </si>
  <si>
    <t>СМЕННО-ЗАПАСНЫЕ ЧАСТИ К ТЕХНИКЕ TOYOTA 6FD18</t>
  </si>
  <si>
    <t>СМЕННО-ЗАПАСНЫЕ ЧАСТИ К ТЕХНИКЕ TOYOTA 7FD18</t>
  </si>
  <si>
    <t>СМЕННО-ЗАПАСНЫЕ ЧАСТИ К ТЕХНИКЕ Автопогрузчик Тойота 1,8 т. 02-7 FD 18 FV 2870– 2001 г.в.</t>
  </si>
  <si>
    <t>СМЕННО-ЗАПАСНЫЕ ЧАСТИ К ТЕХНИКЕ Погрузчик вилочный BOSS SX 4x45/MK5B‑2</t>
  </si>
  <si>
    <t>СМЕННО-ЗАПАСНЫЕ ЧАСТИ К ТЕХНИКЕ Погрузчик вилочный Hyster H2.00 XMS</t>
  </si>
  <si>
    <t>СМЕННО-ЗАПАСНЫЕ ЧАСТИ К ТЕХНИКЕ Погрузчик вилочный Hyster H2.00 XMSD 2т.</t>
  </si>
  <si>
    <t>СМЕННО-ЗАПАСНЫЕ ЧАСТИ К ТЕХНИКЕ Погрузчик вилочный Hyster H5.00 XL 5т.</t>
  </si>
  <si>
    <t>СМЕННО-ЗАПАСНЫЕ ЧАСТИ К ТЕХНИКЕ Погрузчик вилочный TOYOTA 62-6 FD 20</t>
  </si>
  <si>
    <t>СМЕННО-ЗАПАСНЫЕ ЧАСТИ К ТЕХНИКЕ Погрузчик вилочный TOYOTA 6FD18</t>
  </si>
  <si>
    <t>СМЕННО-ЗАПАСНЫЕ ЧАСТИ К ТЕХНИКЕ Погрузчик вилочный TOYOTA 7FD20</t>
  </si>
  <si>
    <t>ФИЛЬТРЫ</t>
  </si>
  <si>
    <t>ФИЛЬТРЫ Hyundai</t>
  </si>
  <si>
    <t>ФИЛЬТРЫ Hyundai H 1</t>
  </si>
  <si>
    <t>ФИЛЬТРЫ Hyundai Matrix</t>
  </si>
  <si>
    <t>ЭЛЕКТРОТЕХНИЧЕСКАЯ ПРОДУКЦИЯ</t>
  </si>
  <si>
    <t>ПРОЧИЕ</t>
  </si>
  <si>
    <t>АВТОШИНА 7,5Х15</t>
  </si>
  <si>
    <t>ВЕНЕЦ МАХОВИКА 923976.0453</t>
  </si>
  <si>
    <t>923976.0453</t>
  </si>
  <si>
    <t>ВЕНТИЛЯТОР 0005802722</t>
  </si>
  <si>
    <t>ГВОЗДИ 150 мм</t>
  </si>
  <si>
    <t>ГВОЗДИ 5х150мм</t>
  </si>
  <si>
    <t>КОМПЛЕКТ  ГИДРОНАСОСА  РЕМОНТНЫЙ</t>
  </si>
  <si>
    <t xml:space="preserve">04671-31190-71                                              </t>
  </si>
  <si>
    <t>ЛАМПА 36W/765/54, G13, G(25)</t>
  </si>
  <si>
    <t xml:space="preserve">ЛАМПА ЛОН 200 Вт, Е27, 220 </t>
  </si>
  <si>
    <t>ЛАМПА НАКАЛИВАНИЯ ЛОН 60 Вт. Е27</t>
  </si>
  <si>
    <t>ЛАМПА НАКАЛИВАНИЯ ЛОН 75 Вт. Е27</t>
  </si>
  <si>
    <t xml:space="preserve">ЛАМПА НАКАЛИВАНИЯ ЛОН 95Bт Е27 </t>
  </si>
  <si>
    <t>ЛАМПА НАКАЛИВАНИЯ,ПАТРОН Е27 ЛОН 220х60Вт</t>
  </si>
  <si>
    <t>МОТОР СТЕКЛОПОДЪЕМНИКА 000.751.0470</t>
  </si>
  <si>
    <t>000.751.0470</t>
  </si>
  <si>
    <t>НАКЛАДКИ  ТОРМОЗНЫЕ</t>
  </si>
  <si>
    <t xml:space="preserve">47402-33351-71                                              </t>
  </si>
  <si>
    <t>ПАТРУБОК  ГЛУШИТЕЛЯ КАТ.№17401-33350-71</t>
  </si>
  <si>
    <t xml:space="preserve">17401-33350-71                                              </t>
  </si>
  <si>
    <t>ПАТРУБОК  РАДИАТОРА  ВЕРХНИЙ</t>
  </si>
  <si>
    <t xml:space="preserve">16571-33350-71                                              </t>
  </si>
  <si>
    <t>ПАТРУБОК  РАДИАТОРА  НИЖНИЙ</t>
  </si>
  <si>
    <t xml:space="preserve">16572-33350-71                                              </t>
  </si>
  <si>
    <t>ПЕДАЛЬ ТОРМОЗА 000.566.0503</t>
  </si>
  <si>
    <t>000.566.0503</t>
  </si>
  <si>
    <t>ПЛАСТИНА  ПЕДАЛИ</t>
  </si>
  <si>
    <t xml:space="preserve">26601-23000-71                                              </t>
  </si>
  <si>
    <t>ПЛАСТИНА  РЕГУЛИРОВОЧНАЯ  0,5</t>
  </si>
  <si>
    <t xml:space="preserve">43247-33350-71                                              </t>
  </si>
  <si>
    <t>ПЛАСТИНА РЕГУЛИРОВОЧНАЯ  1,2</t>
  </si>
  <si>
    <t xml:space="preserve">43248-33350-71                                              </t>
  </si>
  <si>
    <t>ПНЕВМОЦИЛИНДР  КАПОТА</t>
  </si>
  <si>
    <t xml:space="preserve">52250-23000-71                                              </t>
  </si>
  <si>
    <t xml:space="preserve">113-27-31121                                                </t>
  </si>
  <si>
    <t>ПРОКЛАДКА 6736-21-3450</t>
  </si>
  <si>
    <t>6736-21-3450</t>
  </si>
  <si>
    <t>РЕЛЕ УПРАВЛЕНИЯ 000.579.0803</t>
  </si>
  <si>
    <t>000.579.0803</t>
  </si>
  <si>
    <t>РОЛИК КАРЕТКИ БОКОВОЙ</t>
  </si>
  <si>
    <t xml:space="preserve">76451-30341-71                                              </t>
  </si>
  <si>
    <t>САЛЬНИК ВАЛА 07012-00055</t>
  </si>
  <si>
    <t>07012-00055</t>
  </si>
  <si>
    <t>САЛЬНИК ВЫХОДНОГО ВАЛА 32515-33350-71</t>
  </si>
  <si>
    <t>32515-33350-71</t>
  </si>
  <si>
    <t>САЛЬНИК ВЫХОДНОГО ВАЛА 32519-33350-71</t>
  </si>
  <si>
    <t>32519-33350-71</t>
  </si>
  <si>
    <t>САЛЬНИК ВЫХОДНОГО ВАЛА КПП 32519-33350-71</t>
  </si>
  <si>
    <t xml:space="preserve"> 32519-33350-71</t>
  </si>
  <si>
    <t xml:space="preserve">СВЕТИЛЬНИК НСП-02-100-003 С РЕШЕТКОЙ ОКРАШЕННЫЙ IP56 БЕЗ КЛЕММНОЙ КОЛОДКИ </t>
  </si>
  <si>
    <t>СВЕТИЛЬНИК РСП 05-700-001 IP20</t>
  </si>
  <si>
    <t>СЦЕПЛЕНИЕ  ГУСЕНИЦЫ</t>
  </si>
  <si>
    <t>112-32-21221</t>
  </si>
  <si>
    <t>СЦЕПЛЕНИЕ  ГУСЕНИЦЫ  (ПРАВАЯ)</t>
  </si>
  <si>
    <t>112-32-21321</t>
  </si>
  <si>
    <t>СЦЕПЛЕНИЕ  ГУСЕНИЦЫ  (ПРАВЫЙ)</t>
  </si>
  <si>
    <t>112-32-21331</t>
  </si>
  <si>
    <t>СЦЕПЛЕНИЕ  ГУСЕНИЦЫ (ЛЕВЫЙ)</t>
  </si>
  <si>
    <t>112-32-21231</t>
  </si>
  <si>
    <t>ТРУБКА  ОБРАТКИ  ТОПЛИВНАЯ</t>
  </si>
  <si>
    <t>23701-33350-71</t>
  </si>
  <si>
    <t>ТРУБКА  ТОРМОЗНАЯ</t>
  </si>
  <si>
    <t>47116-32380-71</t>
  </si>
  <si>
    <t>УПЛОТНЕНИЕ  ГЛУШИТЕЛЯ</t>
  </si>
  <si>
    <t>80917-76015-71/90584-66001-71</t>
  </si>
  <si>
    <t>УПЛОТНЕНИЕ  ПОДШИПНИКА  ВЕРХНЕГО</t>
  </si>
  <si>
    <t>43914-32380-71</t>
  </si>
  <si>
    <t>ШАЙБА УПЛОТНИТЕЛЬНАЯ</t>
  </si>
  <si>
    <t>42549-30340-71</t>
  </si>
  <si>
    <t>ШИНА СУПЕРЭЛАСТИК 21Х8-9</t>
  </si>
  <si>
    <t>21Х8-9</t>
  </si>
  <si>
    <t>ШИНА ЦЕЛЬНОЛИТАЯ 21*8-9/6.00 SOLIDEAL MAGNUM, серия 0809 320193</t>
  </si>
  <si>
    <t>№313411</t>
  </si>
  <si>
    <t>ШИНА ЦЕЛЬНОЛИТАЯ 21*8-9/6.00 SOLIDEAL MAGNUM, серия 0822 320168</t>
  </si>
  <si>
    <t>ШИНА ЦЕЛЬНОЛИТАЯ 21*8-9/6.00 SOLIDEAL MAGNUM, серия 0929 110635</t>
  </si>
  <si>
    <t>ЭЛЕКТРОМОТОР</t>
  </si>
  <si>
    <t>58520-22060-71</t>
  </si>
  <si>
    <t>58510-33900-71</t>
  </si>
  <si>
    <t>*46252</t>
  </si>
  <si>
    <t>*13898</t>
  </si>
  <si>
    <t>*25677</t>
  </si>
  <si>
    <t>*25084</t>
  </si>
  <si>
    <t>*9200</t>
  </si>
  <si>
    <t>*14611</t>
  </si>
  <si>
    <t>*18135</t>
  </si>
  <si>
    <t>*15311</t>
  </si>
  <si>
    <t>*15314</t>
  </si>
  <si>
    <t>*20554</t>
  </si>
  <si>
    <t>*23463</t>
  </si>
  <si>
    <t>*23462</t>
  </si>
  <si>
    <t>*23461</t>
  </si>
  <si>
    <t>ФИЛЬТРЫ TOYOTA CAMRY 2003 г/в</t>
  </si>
  <si>
    <t>ФИЛЬТРЫ КАМАЗ 6520-32 2004 г/в</t>
  </si>
  <si>
    <t>312478</t>
  </si>
  <si>
    <t>*68970</t>
  </si>
  <si>
    <t>*41360</t>
  </si>
  <si>
    <t>*73275</t>
  </si>
  <si>
    <t>*70713</t>
  </si>
  <si>
    <t>*70714</t>
  </si>
  <si>
    <t>*28529</t>
  </si>
  <si>
    <t>*40386</t>
  </si>
  <si>
    <t>*77593</t>
  </si>
  <si>
    <t>*44139</t>
  </si>
  <si>
    <t>57207</t>
  </si>
  <si>
    <t>276705</t>
  </si>
  <si>
    <t>277515</t>
  </si>
  <si>
    <t>276052</t>
  </si>
  <si>
    <t>276669</t>
  </si>
  <si>
    <t>276671</t>
  </si>
  <si>
    <t>277493</t>
  </si>
  <si>
    <t>276759</t>
  </si>
  <si>
    <t>276680</t>
  </si>
  <si>
    <t>276681</t>
  </si>
  <si>
    <t>277516</t>
  </si>
  <si>
    <t>319025</t>
  </si>
  <si>
    <t>290123</t>
  </si>
  <si>
    <t>288731</t>
  </si>
  <si>
    <t>288294</t>
  </si>
  <si>
    <t>288295</t>
  </si>
  <si>
    <t>288732</t>
  </si>
  <si>
    <t>277503</t>
  </si>
  <si>
    <t>276691</t>
  </si>
  <si>
    <t>277501</t>
  </si>
  <si>
    <t>276673</t>
  </si>
  <si>
    <t>310068</t>
  </si>
  <si>
    <t>40121</t>
  </si>
  <si>
    <t>275717</t>
  </si>
  <si>
    <t>276768</t>
  </si>
  <si>
    <t>Востребовано (адресат)</t>
  </si>
  <si>
    <t>Категория</t>
  </si>
  <si>
    <t>Перемещение</t>
  </si>
  <si>
    <t>УТЭМНТ (10,3)</t>
  </si>
  <si>
    <t>УТЭМНТ (3,5)</t>
  </si>
  <si>
    <t>УТЭМНТ (1)</t>
  </si>
  <si>
    <t>УТЭМНТ (5)</t>
  </si>
  <si>
    <t>УТЭМНТ (10)</t>
  </si>
  <si>
    <t>УТЭМНТ (15)</t>
  </si>
  <si>
    <t>УТЭМНТ (2)</t>
  </si>
  <si>
    <t>УТЭМНТ (3)</t>
  </si>
  <si>
    <t>УТЭМНТ (20)</t>
  </si>
  <si>
    <t>УТЭМНТ (5,2)</t>
  </si>
  <si>
    <t>УТЭМНТ (10,7)</t>
  </si>
  <si>
    <t>УТЭМНТ (11,2)</t>
  </si>
  <si>
    <t>УТЭМНТ (11,8)</t>
  </si>
  <si>
    <t>ООО "ИПП" (10)</t>
  </si>
  <si>
    <t>Требование-накладная 00000007366 от 16.08.2022 (УТЭМНТ)</t>
  </si>
  <si>
    <t>Требование-накладная 00000007338 от 15.08.2022 (УА)</t>
  </si>
  <si>
    <t>Требование-накладная 00000007514 от 19.08.2022 (УМ)</t>
  </si>
  <si>
    <t>Требование-накладная 00000007565 от 22.08.2022 (УТЭМНТ)</t>
  </si>
  <si>
    <t>УТЭМНТ (6,5)</t>
  </si>
  <si>
    <t>Требование-накладная 00000007366 от 16.08.2022 (УТЭМНТ) Требование-накладная 00000007565 от 22.08.2022 (УТЭМНТ)</t>
  </si>
  <si>
    <t>УТЭМНТ (6)</t>
  </si>
  <si>
    <t>УТЭМНТ (300)</t>
  </si>
  <si>
    <t>УТЭМНТ (348) ООО "ИПП" (50)</t>
  </si>
  <si>
    <t>УТЭМНТ (150)</t>
  </si>
  <si>
    <t>Требование-накладная 00000007366 от 16.08.2022 (УТЭМНТ) Требование-накладная 00000008030 от 02.09.2022 (УТ)</t>
  </si>
  <si>
    <t xml:space="preserve">УТЭМНТ (75) УТ (2100) </t>
  </si>
  <si>
    <t>Требование-накладная 00000008030 от 02.09.2022 (УТ)</t>
  </si>
  <si>
    <t>УТ (1000)</t>
  </si>
  <si>
    <t>ООО "ИПП" (2)</t>
  </si>
  <si>
    <r>
      <t xml:space="preserve">Дата составления 02.08.2022 </t>
    </r>
    <r>
      <rPr>
        <sz val="8"/>
        <color rgb="FFFF0000"/>
        <rFont val="Franklin Gothic Book"/>
        <family val="2"/>
        <charset val="204"/>
      </rPr>
      <t>(изм. от 16.08.2022, 22.08.2022, 02.09.2022: информация о востребованности)</t>
    </r>
  </si>
  <si>
    <t>Требование-накладная 00000007366 от 16.08.2022 (УТЭМНТ) Требование-накладная 00000007565 от 22.08.2022 (УТЭМНТ) Письмо исх. №3018 от 12.08.2022 (ООО "ИПП")</t>
  </si>
  <si>
    <t>Письмо исх. №3018 от 12.08.2022 (ООО "ИПП")</t>
  </si>
  <si>
    <t>Кол-во к реализации</t>
  </si>
  <si>
    <t>УА (1)</t>
  </si>
  <si>
    <t>УА (3)</t>
  </si>
  <si>
    <t>УА (2)</t>
  </si>
  <si>
    <t>УА (4)</t>
  </si>
  <si>
    <t>УМ (5)</t>
  </si>
  <si>
    <t>УМ (8)</t>
  </si>
  <si>
    <t>УМ (9)</t>
  </si>
  <si>
    <t>Цена за ед. с НДС (абсолютная)</t>
  </si>
  <si>
    <t>Расчёт НМЦ за единицу</t>
  </si>
  <si>
    <t>Расчёт НМЦ лотов реализации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</si>
</sst>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7" x14ac:knownFonts="1">
    <font>
      <sz val="8"/>
      <name val="Arial"/>
    </font>
    <font>
      <sz val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Franklin Gothic Book"/>
      <family val="2"/>
      <charset val="204"/>
    </font>
    <font>
      <b/>
      <sz val="8"/>
      <name val="Franklin Gothic Book"/>
      <family val="2"/>
      <charset val="204"/>
    </font>
    <font>
      <sz val="8"/>
      <color rgb="FFFF0000"/>
      <name val="Franklin Gothic Boo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49" fontId="4" fillId="2" borderId="17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4" fontId="4" fillId="3" borderId="1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top" wrapText="1"/>
    </xf>
    <xf numFmtId="0" fontId="0" fillId="2" borderId="0" xfId="0" applyFill="1"/>
    <xf numFmtId="0" fontId="5" fillId="2" borderId="17" xfId="0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left" vertical="center" wrapText="1"/>
    </xf>
    <xf numFmtId="0" fontId="5" fillId="3" borderId="15" xfId="0" applyNumberFormat="1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 wrapText="1"/>
    </xf>
    <xf numFmtId="4" fontId="4" fillId="2" borderId="17" xfId="1" applyNumberFormat="1" applyFont="1" applyFill="1" applyBorder="1" applyAlignment="1">
      <alignment horizontal="center" vertical="center" wrapText="1"/>
    </xf>
    <xf numFmtId="4" fontId="4" fillId="2" borderId="17" xfId="2" applyNumberFormat="1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4" fontId="4" fillId="2" borderId="24" xfId="1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/>
    </xf>
    <xf numFmtId="4" fontId="4" fillId="3" borderId="26" xfId="0" applyNumberFormat="1" applyFont="1" applyFill="1" applyBorder="1" applyAlignment="1">
      <alignment vertical="center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4" fontId="5" fillId="2" borderId="18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>
      <alignment horizontal="center" vertical="center"/>
    </xf>
    <xf numFmtId="4" fontId="4" fillId="3" borderId="26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4" fillId="2" borderId="15" xfId="1" applyNumberFormat="1" applyFont="1" applyFill="1" applyBorder="1" applyAlignment="1">
      <alignment horizontal="center" vertical="center" wrapText="1"/>
    </xf>
    <xf numFmtId="4" fontId="4" fillId="2" borderId="15" xfId="2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0" fontId="4" fillId="2" borderId="23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4" fontId="4" fillId="3" borderId="28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2" xfId="2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164" formatCode="#,##0.00_ ;[Red]\-#,##0.00\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164" formatCode="#,##0.00_ ;[Red]\-#,##0.00\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164" formatCode="#,##0.00_ ;[Red]\-#,##0.00\ 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lightUp">
          <bgColor theme="5" tint="0.79995117038483843"/>
        </patternFill>
      </fill>
    </dxf>
    <dxf>
      <fill>
        <patternFill>
          <bgColor rgb="FFFFFF9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Franklin Gothic Boo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Franklin Gothic Book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Franklin Gothic Boo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НМЦ" displayName="НМЦ" ref="E8:U863" totalsRowShown="0" headerRowDxfId="23" dataDxfId="21" headerRowBorderDxfId="22" tableBorderDxfId="20" totalsRowBorderDxfId="19">
  <autoFilter ref="E8:U863"/>
  <sortState ref="E9:U863">
    <sortCondition ref="E9:E863"/>
  </sortState>
  <tableColumns count="17">
    <tableColumn id="15" name="№ лота" dataDxfId="9"/>
    <tableColumn id="1" name="Номенклатура" dataDxfId="18"/>
    <tableColumn id="2" name="Кат.№" dataDxfId="17"/>
    <tableColumn id="3" name="Категория" dataDxfId="16"/>
    <tableColumn id="4" name="СКМТР ПАО «НМТП»" dataDxfId="15"/>
    <tableColumn id="5" name="Ед. изм." dataDxfId="14"/>
    <tableColumn id="6" name="Количество" dataDxfId="13"/>
    <tableColumn id="7" name="Слад реализации" dataDxfId="12"/>
    <tableColumn id="8" name="Учётная стоимость МТР без НДС, руб. (1С)" dataDxfId="5"/>
    <tableColumn id="9" name="Расчётная цена за единицу ТМЦ лота без НДС (согласно п.6.3.3.7 РД 1052.463-2021)" dataDxfId="4" dataCellStyle="Финансовый">
      <calculatedColumnFormula>ROUND(M9*1.001/K9,2)</calculatedColumnFormula>
    </tableColumn>
    <tableColumn id="16" name="Востребовано (адресат)" dataDxfId="11" dataCellStyle="Финансовый"/>
    <tableColumn id="17" name="Перемещение" dataDxfId="10" dataCellStyle="Финансовый"/>
    <tableColumn id="14" name="Кол-во к реализации" dataDxfId="3" dataCellStyle="Финансовый">
      <calculatedColumnFormula>K9</calculatedColumnFormula>
    </tableColumn>
    <tableColumn id="10" name="НМЦ лота без НДС " dataDxfId="2" dataCellStyle="Финансовый">
      <calculatedColumnFormula>ROUND(Q9*N9,2)</calculatedColumnFormula>
    </tableColumn>
    <tableColumn id="11" name="Сумма НДС 20% в лоте" dataDxfId="1">
      <calculatedColumnFormula>T9-R9</calculatedColumnFormula>
    </tableColumn>
    <tableColumn id="12" name="НМЦ лота с НДС 20%" dataDxfId="0">
      <calculatedColumnFormula>ROUND(Q9*N9*1.2,2)</calculatedColumnFormula>
    </tableColumn>
    <tableColumn id="13" name="Цена за ед. с НДС (абсолютная)" dataDxfId="8">
      <calculatedColumnFormula>IF(Q9=0,"—",(Q9*N9*1.2)/Q9)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BR871"/>
  <sheetViews>
    <sheetView tabSelected="1" zoomScaleNormal="10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E2" sqref="E2"/>
    </sheetView>
  </sheetViews>
  <sheetFormatPr defaultColWidth="0" defaultRowHeight="0" customHeight="1" zeroHeight="1" x14ac:dyDescent="0.2"/>
  <cols>
    <col min="1" max="1" width="0.5" style="2" customWidth="1"/>
    <col min="2" max="4" width="1" style="1" customWidth="1"/>
    <col min="5" max="5" width="5.83203125" style="1" customWidth="1"/>
    <col min="6" max="6" width="58.83203125" style="1" customWidth="1"/>
    <col min="7" max="7" width="27.5" style="1" bestFit="1" customWidth="1"/>
    <col min="8" max="8" width="27.83203125" style="1" customWidth="1"/>
    <col min="9" max="9" width="7.83203125" style="1" customWidth="1"/>
    <col min="10" max="10" width="5.83203125" style="1" customWidth="1"/>
    <col min="11" max="11" width="11.83203125" style="1" customWidth="1"/>
    <col min="12" max="12" width="23.83203125" style="1" customWidth="1"/>
    <col min="13" max="13" width="13.83203125" style="1" customWidth="1"/>
    <col min="14" max="14" width="18.83203125" style="1" customWidth="1"/>
    <col min="15" max="15" width="14.83203125" style="1" customWidth="1"/>
    <col min="16" max="16" width="20.83203125" style="32" customWidth="1"/>
    <col min="17" max="17" width="12.83203125" style="1" customWidth="1"/>
    <col min="18" max="18" width="11.83203125" style="1" customWidth="1"/>
    <col min="19" max="19" width="13.83203125" style="1" customWidth="1"/>
    <col min="20" max="20" width="14.83203125" style="1" customWidth="1"/>
    <col min="21" max="21" width="13.83203125" style="1" customWidth="1"/>
    <col min="22" max="22" width="3.83203125" style="1" customWidth="1"/>
    <col min="23" max="23" width="0" style="2" hidden="1"/>
    <col min="24" max="27" width="17" style="2" hidden="1" customWidth="1"/>
    <col min="28" max="28" width="19.6640625" style="2" hidden="1" customWidth="1"/>
    <col min="29" max="29" width="14" style="2" hidden="1" customWidth="1"/>
    <col min="30" max="30" width="13.6640625" style="2" hidden="1" customWidth="1"/>
    <col min="31" max="31" width="12.6640625" style="2" hidden="1" customWidth="1"/>
    <col min="32" max="32" width="24.83203125" style="2" hidden="1" customWidth="1"/>
    <col min="33" max="33" width="19.83203125" style="2" hidden="1" customWidth="1"/>
    <col min="34" max="34" width="9.33203125" style="2" hidden="1" customWidth="1"/>
    <col min="35" max="35" width="0.1640625" style="2" customWidth="1"/>
    <col min="36" max="46" width="9.33203125" style="2" hidden="1" customWidth="1"/>
    <col min="47" max="47" width="17.1640625" style="2" hidden="1" customWidth="1"/>
    <col min="48" max="52" width="16" style="2" hidden="1" customWidth="1"/>
    <col min="53" max="53" width="17" style="2" hidden="1" customWidth="1"/>
    <col min="54" max="61" width="9.33203125" style="2" hidden="1" customWidth="1"/>
    <col min="62" max="65" width="10.5" style="1" hidden="1" customWidth="1"/>
    <col min="66" max="70" width="9.33203125" style="2" hidden="1" customWidth="1"/>
    <col min="71" max="16384" width="10.5" style="2" hidden="1"/>
  </cols>
  <sheetData>
    <row r="1" spans="2:35" ht="1.5" customHeight="1" thickBot="1" x14ac:dyDescent="0.25"/>
    <row r="2" spans="2:3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3"/>
      <c r="Q2" s="4"/>
      <c r="R2" s="4"/>
      <c r="S2" s="4"/>
      <c r="T2" s="4"/>
      <c r="U2" s="5"/>
      <c r="V2" s="6"/>
    </row>
    <row r="3" spans="2:35" s="1" customFormat="1" ht="20.100000000000001" customHeight="1" x14ac:dyDescent="0.2">
      <c r="B3" s="7"/>
      <c r="C3" s="45"/>
      <c r="D3" s="45"/>
      <c r="E3" s="44" t="s">
        <v>13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s="1" customFormat="1" ht="20.100000000000001" customHeight="1" x14ac:dyDescent="0.2">
      <c r="B4" s="7"/>
      <c r="C4" s="45"/>
      <c r="D4" s="45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s="1" customFormat="1" ht="12.75" x14ac:dyDescent="0.2">
      <c r="B5" s="7"/>
      <c r="C5" s="45"/>
      <c r="D5" s="45"/>
      <c r="E5" s="35" t="s">
        <v>8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8"/>
      <c r="V5" s="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s="1" customFormat="1" ht="12.95" customHeight="1" thickBot="1" x14ac:dyDescent="0.25">
      <c r="B6" s="7"/>
      <c r="C6" s="45"/>
      <c r="D6" s="45"/>
      <c r="E6" s="38" t="s">
        <v>2079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11"/>
      <c r="V6" s="1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s="1" customFormat="1" ht="12.95" customHeight="1" x14ac:dyDescent="0.2">
      <c r="B7" s="13"/>
      <c r="C7" s="45"/>
      <c r="D7" s="45"/>
      <c r="E7" s="10"/>
      <c r="F7" s="10"/>
      <c r="G7" s="10"/>
      <c r="H7" s="10"/>
      <c r="I7" s="10"/>
      <c r="J7" s="10"/>
      <c r="K7" s="10"/>
      <c r="L7" s="10"/>
      <c r="M7" s="58" t="s">
        <v>2091</v>
      </c>
      <c r="N7" s="59"/>
      <c r="O7" s="10"/>
      <c r="P7" s="35"/>
      <c r="Q7" s="58" t="s">
        <v>2092</v>
      </c>
      <c r="R7" s="76"/>
      <c r="S7" s="76"/>
      <c r="T7" s="59"/>
      <c r="U7" s="10"/>
      <c r="V7" s="1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s="1" customFormat="1" ht="89.25" x14ac:dyDescent="0.2">
      <c r="B8" s="13"/>
      <c r="C8" s="45"/>
      <c r="D8" s="45"/>
      <c r="E8" s="15" t="s">
        <v>15</v>
      </c>
      <c r="F8" s="14" t="s">
        <v>2</v>
      </c>
      <c r="G8" s="15" t="s">
        <v>23</v>
      </c>
      <c r="H8" s="15" t="s">
        <v>2048</v>
      </c>
      <c r="I8" s="15" t="s">
        <v>9</v>
      </c>
      <c r="J8" s="15" t="s">
        <v>1</v>
      </c>
      <c r="K8" s="16" t="s">
        <v>0</v>
      </c>
      <c r="L8" s="17" t="s">
        <v>10</v>
      </c>
      <c r="M8" s="60" t="s">
        <v>14</v>
      </c>
      <c r="N8" s="61" t="s">
        <v>12</v>
      </c>
      <c r="O8" s="53" t="s">
        <v>2047</v>
      </c>
      <c r="P8" s="66" t="s">
        <v>2049</v>
      </c>
      <c r="Q8" s="79" t="s">
        <v>2082</v>
      </c>
      <c r="R8" s="15" t="s">
        <v>7</v>
      </c>
      <c r="S8" s="15" t="s">
        <v>3</v>
      </c>
      <c r="T8" s="72" t="s">
        <v>4</v>
      </c>
      <c r="U8" s="67" t="s">
        <v>2090</v>
      </c>
      <c r="V8" s="1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s="1" customFormat="1" ht="38.25" x14ac:dyDescent="0.2">
      <c r="B9" s="18"/>
      <c r="C9" s="45"/>
      <c r="D9" s="45"/>
      <c r="E9" s="47">
        <v>1</v>
      </c>
      <c r="F9" s="31" t="s">
        <v>835</v>
      </c>
      <c r="G9" s="20" t="s">
        <v>24</v>
      </c>
      <c r="H9" s="19" t="s">
        <v>1866</v>
      </c>
      <c r="I9" s="20" t="s">
        <v>175</v>
      </c>
      <c r="J9" s="19" t="s">
        <v>1864</v>
      </c>
      <c r="K9" s="21">
        <v>71.7</v>
      </c>
      <c r="L9" s="51" t="s">
        <v>26</v>
      </c>
      <c r="M9" s="62">
        <v>1864.2</v>
      </c>
      <c r="N9" s="63">
        <f>ROUND(M9*1.001/K9,2)</f>
        <v>26.03</v>
      </c>
      <c r="O9" s="54"/>
      <c r="P9" s="77"/>
      <c r="Q9" s="80">
        <f>K9</f>
        <v>71.7</v>
      </c>
      <c r="R9" s="23">
        <f>ROUND(Q9*N9,2)</f>
        <v>1866.35</v>
      </c>
      <c r="S9" s="22">
        <f>T9-R9</f>
        <v>373.27</v>
      </c>
      <c r="T9" s="73">
        <f>ROUND(Q9*N9*1.2,2)</f>
        <v>2239.62</v>
      </c>
      <c r="U9" s="68">
        <f>IF(Q9=0,"—",(Q9*N9*1.2)/Q9)</f>
        <v>31.236000000000001</v>
      </c>
      <c r="V9" s="24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s="1" customFormat="1" ht="38.25" x14ac:dyDescent="0.2">
      <c r="B10" s="18"/>
      <c r="C10" s="45"/>
      <c r="D10" s="45"/>
      <c r="E10" s="47">
        <v>2</v>
      </c>
      <c r="F10" s="31" t="s">
        <v>836</v>
      </c>
      <c r="G10" s="20" t="s">
        <v>24</v>
      </c>
      <c r="H10" s="19" t="s">
        <v>1866</v>
      </c>
      <c r="I10" s="20" t="s">
        <v>176</v>
      </c>
      <c r="J10" s="19" t="s">
        <v>1864</v>
      </c>
      <c r="K10" s="21">
        <v>23.75</v>
      </c>
      <c r="L10" s="51" t="s">
        <v>26</v>
      </c>
      <c r="M10" s="62">
        <v>451.25</v>
      </c>
      <c r="N10" s="63">
        <f>ROUND(M10*1.001/K10,2)</f>
        <v>19.02</v>
      </c>
      <c r="O10" s="54"/>
      <c r="P10" s="77"/>
      <c r="Q10" s="80">
        <f>K10</f>
        <v>23.75</v>
      </c>
      <c r="R10" s="23">
        <f>ROUND(Q10*N10,2)</f>
        <v>451.73</v>
      </c>
      <c r="S10" s="22">
        <f>T10-R10</f>
        <v>90.340000000000032</v>
      </c>
      <c r="T10" s="73">
        <f>ROUND(Q10*N10*1.2,2)</f>
        <v>542.07000000000005</v>
      </c>
      <c r="U10" s="68">
        <f>IF(Q10=0,"—",(Q10*N10*1.2)/Q10)</f>
        <v>22.823999999999998</v>
      </c>
      <c r="V10" s="24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s="1" customFormat="1" ht="38.25" x14ac:dyDescent="0.2">
      <c r="B11" s="18"/>
      <c r="C11" s="45"/>
      <c r="D11" s="45"/>
      <c r="E11" s="47">
        <v>3</v>
      </c>
      <c r="F11" s="31" t="s">
        <v>837</v>
      </c>
      <c r="G11" s="20" t="s">
        <v>24</v>
      </c>
      <c r="H11" s="19" t="s">
        <v>1866</v>
      </c>
      <c r="I11" s="20" t="s">
        <v>177</v>
      </c>
      <c r="J11" s="19" t="s">
        <v>1864</v>
      </c>
      <c r="K11" s="21">
        <v>139.80000000000001</v>
      </c>
      <c r="L11" s="51" t="s">
        <v>26</v>
      </c>
      <c r="M11" s="62">
        <v>338.29</v>
      </c>
      <c r="N11" s="63">
        <f>ROUND(M11*1.001/K11,2)</f>
        <v>2.42</v>
      </c>
      <c r="O11" s="54" t="s">
        <v>2053</v>
      </c>
      <c r="P11" s="77" t="s">
        <v>2064</v>
      </c>
      <c r="Q11" s="80">
        <f>K11-5</f>
        <v>134.80000000000001</v>
      </c>
      <c r="R11" s="23">
        <f>ROUND(Q11*N11,2)</f>
        <v>326.22000000000003</v>
      </c>
      <c r="S11" s="22">
        <f>T11-R11</f>
        <v>65.239999999999952</v>
      </c>
      <c r="T11" s="73">
        <f>ROUND(Q11*N11*1.2,2)</f>
        <v>391.46</v>
      </c>
      <c r="U11" s="68">
        <f>IF(Q11=0,"—",(Q11*N11*1.2)/Q11)</f>
        <v>2.9039999999999999</v>
      </c>
      <c r="V11" s="24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s="1" customFormat="1" ht="38.25" x14ac:dyDescent="0.2">
      <c r="B12" s="18"/>
      <c r="C12" s="45"/>
      <c r="D12" s="45"/>
      <c r="E12" s="47">
        <v>4</v>
      </c>
      <c r="F12" s="31" t="s">
        <v>838</v>
      </c>
      <c r="G12" s="20" t="s">
        <v>24</v>
      </c>
      <c r="H12" s="19" t="s">
        <v>1866</v>
      </c>
      <c r="I12" s="20" t="s">
        <v>178</v>
      </c>
      <c r="J12" s="19" t="s">
        <v>1864</v>
      </c>
      <c r="K12" s="21">
        <v>69.45</v>
      </c>
      <c r="L12" s="51" t="s">
        <v>26</v>
      </c>
      <c r="M12" s="62">
        <v>50.7</v>
      </c>
      <c r="N12" s="63">
        <f>ROUND(M12*1.001/K12,2)</f>
        <v>0.73</v>
      </c>
      <c r="O12" s="54"/>
      <c r="P12" s="77"/>
      <c r="Q12" s="80">
        <f>K12</f>
        <v>69.45</v>
      </c>
      <c r="R12" s="23">
        <f>ROUND(Q12*N12,2)</f>
        <v>50.7</v>
      </c>
      <c r="S12" s="22">
        <f>T12-R12</f>
        <v>10.14</v>
      </c>
      <c r="T12" s="73">
        <f>ROUND(Q12*N12*1.2,2)</f>
        <v>60.84</v>
      </c>
      <c r="U12" s="68">
        <f>IF(Q12=0,"—",(Q12*N12*1.2)/Q12)</f>
        <v>0.876</v>
      </c>
      <c r="V12" s="24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s="1" customFormat="1" ht="38.25" x14ac:dyDescent="0.2">
      <c r="B13" s="18"/>
      <c r="C13" s="45"/>
      <c r="D13" s="45"/>
      <c r="E13" s="47">
        <v>5</v>
      </c>
      <c r="F13" s="31" t="s">
        <v>839</v>
      </c>
      <c r="G13" s="20" t="s">
        <v>24</v>
      </c>
      <c r="H13" s="19" t="s">
        <v>1866</v>
      </c>
      <c r="I13" s="20" t="s">
        <v>179</v>
      </c>
      <c r="J13" s="19" t="s">
        <v>1864</v>
      </c>
      <c r="K13" s="21">
        <v>7.45</v>
      </c>
      <c r="L13" s="51" t="s">
        <v>26</v>
      </c>
      <c r="M13" s="62">
        <v>49.69</v>
      </c>
      <c r="N13" s="63">
        <f>ROUND(M13*1.001/K13,2)</f>
        <v>6.68</v>
      </c>
      <c r="O13" s="54"/>
      <c r="P13" s="77"/>
      <c r="Q13" s="80">
        <f>K13</f>
        <v>7.45</v>
      </c>
      <c r="R13" s="23">
        <f>ROUND(Q13*N13,2)</f>
        <v>49.77</v>
      </c>
      <c r="S13" s="22">
        <f>T13-R13</f>
        <v>9.9499999999999957</v>
      </c>
      <c r="T13" s="73">
        <f>ROUND(Q13*N13*1.2,2)</f>
        <v>59.72</v>
      </c>
      <c r="U13" s="68">
        <f>IF(Q13=0,"—",(Q13*N13*1.2)/Q13)</f>
        <v>8.0159999999999982</v>
      </c>
      <c r="V13" s="24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s="1" customFormat="1" ht="38.25" x14ac:dyDescent="0.2">
      <c r="B14" s="18"/>
      <c r="C14" s="45"/>
      <c r="D14" s="45"/>
      <c r="E14" s="47">
        <v>6</v>
      </c>
      <c r="F14" s="31" t="s">
        <v>840</v>
      </c>
      <c r="G14" s="20" t="s">
        <v>24</v>
      </c>
      <c r="H14" s="19" t="s">
        <v>1866</v>
      </c>
      <c r="I14" s="20" t="s">
        <v>180</v>
      </c>
      <c r="J14" s="19" t="s">
        <v>1864</v>
      </c>
      <c r="K14" s="21">
        <v>82.8</v>
      </c>
      <c r="L14" s="51" t="s">
        <v>26</v>
      </c>
      <c r="M14" s="62">
        <v>40.549999999999997</v>
      </c>
      <c r="N14" s="63">
        <f>ROUND(M14*1.001/K14,2)</f>
        <v>0.49</v>
      </c>
      <c r="O14" s="54"/>
      <c r="P14" s="77"/>
      <c r="Q14" s="80">
        <f>K14</f>
        <v>82.8</v>
      </c>
      <c r="R14" s="23">
        <f>ROUND(Q14*N14,2)</f>
        <v>40.57</v>
      </c>
      <c r="S14" s="22">
        <f>T14-R14</f>
        <v>8.1199999999999974</v>
      </c>
      <c r="T14" s="73">
        <f>ROUND(Q14*N14*1.2,2)</f>
        <v>48.69</v>
      </c>
      <c r="U14" s="68">
        <f>IF(Q14=0,"—",(Q14*N14*1.2)/Q14)</f>
        <v>0.58799999999999997</v>
      </c>
      <c r="V14" s="24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s="1" customFormat="1" ht="38.25" x14ac:dyDescent="0.2">
      <c r="B15" s="18"/>
      <c r="C15" s="45"/>
      <c r="D15" s="45"/>
      <c r="E15" s="47">
        <v>7</v>
      </c>
      <c r="F15" s="31" t="s">
        <v>841</v>
      </c>
      <c r="G15" s="20" t="s">
        <v>24</v>
      </c>
      <c r="H15" s="19" t="s">
        <v>1866</v>
      </c>
      <c r="I15" s="20" t="s">
        <v>181</v>
      </c>
      <c r="J15" s="19" t="s">
        <v>1864</v>
      </c>
      <c r="K15" s="21">
        <v>31.8</v>
      </c>
      <c r="L15" s="51" t="s">
        <v>26</v>
      </c>
      <c r="M15" s="62">
        <v>353.93</v>
      </c>
      <c r="N15" s="63">
        <f>ROUND(M15*1.001/K15,2)</f>
        <v>11.14</v>
      </c>
      <c r="O15" s="54" t="s">
        <v>2055</v>
      </c>
      <c r="P15" s="77" t="s">
        <v>2067</v>
      </c>
      <c r="Q15" s="80">
        <f>K15-15</f>
        <v>16.8</v>
      </c>
      <c r="R15" s="23">
        <f>ROUND(Q15*N15,2)</f>
        <v>187.15</v>
      </c>
      <c r="S15" s="22">
        <f>T15-R15</f>
        <v>37.430000000000007</v>
      </c>
      <c r="T15" s="73">
        <f>ROUND(Q15*N15*1.2,2)</f>
        <v>224.58</v>
      </c>
      <c r="U15" s="68">
        <f>IF(Q15=0,"—",(Q15*N15*1.2)/Q15)</f>
        <v>13.368</v>
      </c>
      <c r="V15" s="2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s="1" customFormat="1" ht="76.5" x14ac:dyDescent="0.2">
      <c r="B16" s="18"/>
      <c r="C16" s="45"/>
      <c r="D16" s="45"/>
      <c r="E16" s="47">
        <v>8</v>
      </c>
      <c r="F16" s="31" t="s">
        <v>842</v>
      </c>
      <c r="G16" s="20" t="s">
        <v>24</v>
      </c>
      <c r="H16" s="19" t="s">
        <v>1866</v>
      </c>
      <c r="I16" s="20" t="s">
        <v>27</v>
      </c>
      <c r="J16" s="19" t="s">
        <v>11</v>
      </c>
      <c r="K16" s="21">
        <v>910</v>
      </c>
      <c r="L16" s="51" t="s">
        <v>26</v>
      </c>
      <c r="M16" s="62">
        <v>4686.5</v>
      </c>
      <c r="N16" s="63">
        <f>ROUND(M16*1.001/K16,2)</f>
        <v>5.16</v>
      </c>
      <c r="O16" s="54" t="s">
        <v>2071</v>
      </c>
      <c r="P16" s="77" t="s">
        <v>2069</v>
      </c>
      <c r="Q16" s="80">
        <f>K16-100-200</f>
        <v>610</v>
      </c>
      <c r="R16" s="23">
        <f>ROUND(Q16*N16,2)</f>
        <v>3147.6</v>
      </c>
      <c r="S16" s="22">
        <f>T16-R16</f>
        <v>629.52</v>
      </c>
      <c r="T16" s="73">
        <f>ROUND(Q16*N16*1.2,2)</f>
        <v>3777.12</v>
      </c>
      <c r="U16" s="68">
        <f>IF(Q16=0,"—",(Q16*N16*1.2)/Q16)</f>
        <v>6.1920000000000002</v>
      </c>
      <c r="V16" s="2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s="1" customFormat="1" ht="102" x14ac:dyDescent="0.2">
      <c r="B17" s="18"/>
      <c r="C17" s="45"/>
      <c r="D17" s="45"/>
      <c r="E17" s="47">
        <v>9</v>
      </c>
      <c r="F17" s="31" t="s">
        <v>843</v>
      </c>
      <c r="G17" s="20" t="s">
        <v>24</v>
      </c>
      <c r="H17" s="19" t="s">
        <v>1866</v>
      </c>
      <c r="I17" s="20" t="s">
        <v>28</v>
      </c>
      <c r="J17" s="19" t="s">
        <v>11</v>
      </c>
      <c r="K17" s="21">
        <v>6720</v>
      </c>
      <c r="L17" s="51" t="s">
        <v>26</v>
      </c>
      <c r="M17" s="62">
        <v>105504</v>
      </c>
      <c r="N17" s="63">
        <f>ROUND(M17*1.001/K17,2)</f>
        <v>15.72</v>
      </c>
      <c r="O17" s="54" t="s">
        <v>2072</v>
      </c>
      <c r="P17" s="77" t="s">
        <v>2080</v>
      </c>
      <c r="Q17" s="80">
        <f>K17-100-248-50</f>
        <v>6322</v>
      </c>
      <c r="R17" s="23">
        <f>ROUND(Q17*N17,2)</f>
        <v>99381.84</v>
      </c>
      <c r="S17" s="22">
        <f>T17-R17</f>
        <v>19876.37000000001</v>
      </c>
      <c r="T17" s="73">
        <f>ROUND(Q17*N17*1.2,2)</f>
        <v>119258.21</v>
      </c>
      <c r="U17" s="68">
        <f>IF(Q17=0,"—",(Q17*N17*1.2)/Q17)</f>
        <v>18.864000000000001</v>
      </c>
      <c r="V17" s="2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s="1" customFormat="1" ht="38.25" x14ac:dyDescent="0.2">
      <c r="B18" s="18"/>
      <c r="C18" s="45"/>
      <c r="D18" s="45"/>
      <c r="E18" s="47">
        <v>10</v>
      </c>
      <c r="F18" s="31" t="s">
        <v>844</v>
      </c>
      <c r="G18" s="20" t="s">
        <v>24</v>
      </c>
      <c r="H18" s="19" t="s">
        <v>1866</v>
      </c>
      <c r="I18" s="20" t="s">
        <v>182</v>
      </c>
      <c r="J18" s="19" t="s">
        <v>1864</v>
      </c>
      <c r="K18" s="21">
        <v>14.45</v>
      </c>
      <c r="L18" s="51" t="s">
        <v>26</v>
      </c>
      <c r="M18" s="62">
        <v>390.15</v>
      </c>
      <c r="N18" s="63">
        <f>ROUND(M18*1.001/K18,2)</f>
        <v>27.03</v>
      </c>
      <c r="O18" s="54"/>
      <c r="P18" s="77"/>
      <c r="Q18" s="80">
        <f>K18</f>
        <v>14.45</v>
      </c>
      <c r="R18" s="23">
        <f>ROUND(Q18*N18,2)</f>
        <v>390.58</v>
      </c>
      <c r="S18" s="22">
        <f>T18-R18</f>
        <v>78.12</v>
      </c>
      <c r="T18" s="73">
        <f>ROUND(Q18*N18*1.2,2)</f>
        <v>468.7</v>
      </c>
      <c r="U18" s="68">
        <f>IF(Q18=0,"—",(Q18*N18*1.2)/Q18)</f>
        <v>32.436</v>
      </c>
      <c r="V18" s="24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s="1" customFormat="1" ht="38.25" x14ac:dyDescent="0.2">
      <c r="B19" s="18"/>
      <c r="C19" s="45"/>
      <c r="D19" s="45"/>
      <c r="E19" s="47">
        <v>11</v>
      </c>
      <c r="F19" s="31" t="s">
        <v>845</v>
      </c>
      <c r="G19" s="20" t="s">
        <v>24</v>
      </c>
      <c r="H19" s="19" t="s">
        <v>1866</v>
      </c>
      <c r="I19" s="20" t="s">
        <v>183</v>
      </c>
      <c r="J19" s="19" t="s">
        <v>1864</v>
      </c>
      <c r="K19" s="21">
        <v>33.1</v>
      </c>
      <c r="L19" s="51" t="s">
        <v>26</v>
      </c>
      <c r="M19" s="62">
        <v>375.69</v>
      </c>
      <c r="N19" s="63">
        <f>ROUND(M19*1.001/K19,2)</f>
        <v>11.36</v>
      </c>
      <c r="O19" s="54"/>
      <c r="P19" s="77"/>
      <c r="Q19" s="80">
        <f>K19</f>
        <v>33.1</v>
      </c>
      <c r="R19" s="23">
        <f>ROUND(Q19*N19,2)</f>
        <v>376.02</v>
      </c>
      <c r="S19" s="22">
        <f>T19-R19</f>
        <v>75.200000000000045</v>
      </c>
      <c r="T19" s="73">
        <f>ROUND(Q19*N19*1.2,2)</f>
        <v>451.22</v>
      </c>
      <c r="U19" s="68">
        <f>IF(Q19=0,"—",(Q19*N19*1.2)/Q19)</f>
        <v>13.632</v>
      </c>
      <c r="V19" s="24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s="1" customFormat="1" ht="38.25" x14ac:dyDescent="0.2">
      <c r="B20" s="18"/>
      <c r="C20" s="45"/>
      <c r="D20" s="45"/>
      <c r="E20" s="47">
        <v>12</v>
      </c>
      <c r="F20" s="31" t="s">
        <v>846</v>
      </c>
      <c r="G20" s="20" t="s">
        <v>24</v>
      </c>
      <c r="H20" s="19" t="s">
        <v>1866</v>
      </c>
      <c r="I20" s="20" t="s">
        <v>184</v>
      </c>
      <c r="J20" s="19" t="s">
        <v>1864</v>
      </c>
      <c r="K20" s="21">
        <v>9.6999999999999993</v>
      </c>
      <c r="L20" s="51" t="s">
        <v>26</v>
      </c>
      <c r="M20" s="62">
        <v>189.15</v>
      </c>
      <c r="N20" s="63">
        <f>ROUND(M20*1.001/K20,2)</f>
        <v>19.52</v>
      </c>
      <c r="O20" s="54"/>
      <c r="P20" s="77"/>
      <c r="Q20" s="80">
        <f>K20</f>
        <v>9.6999999999999993</v>
      </c>
      <c r="R20" s="23">
        <f>ROUND(Q20*N20,2)</f>
        <v>189.34</v>
      </c>
      <c r="S20" s="22">
        <f>T20-R20</f>
        <v>37.870000000000005</v>
      </c>
      <c r="T20" s="73">
        <f>ROUND(Q20*N20*1.2,2)</f>
        <v>227.21</v>
      </c>
      <c r="U20" s="68">
        <f>IF(Q20=0,"—",(Q20*N20*1.2)/Q20)</f>
        <v>23.423999999999999</v>
      </c>
      <c r="V20" s="2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s="1" customFormat="1" ht="38.25" x14ac:dyDescent="0.2">
      <c r="B21" s="18"/>
      <c r="C21" s="45"/>
      <c r="D21" s="45"/>
      <c r="E21" s="47">
        <v>13</v>
      </c>
      <c r="F21" s="31" t="s">
        <v>847</v>
      </c>
      <c r="G21" s="20" t="s">
        <v>24</v>
      </c>
      <c r="H21" s="19" t="s">
        <v>1866</v>
      </c>
      <c r="I21" s="20" t="s">
        <v>185</v>
      </c>
      <c r="J21" s="19" t="s">
        <v>1864</v>
      </c>
      <c r="K21" s="21">
        <v>7.3</v>
      </c>
      <c r="L21" s="51" t="s">
        <v>26</v>
      </c>
      <c r="M21" s="62">
        <v>160.6</v>
      </c>
      <c r="N21" s="63">
        <f>ROUND(M21*1.001/K21,2)</f>
        <v>22.02</v>
      </c>
      <c r="O21" s="54"/>
      <c r="P21" s="77"/>
      <c r="Q21" s="80">
        <f>K21</f>
        <v>7.3</v>
      </c>
      <c r="R21" s="23">
        <f>ROUND(Q21*N21,2)</f>
        <v>160.75</v>
      </c>
      <c r="S21" s="22">
        <f>T21-R21</f>
        <v>32.150000000000006</v>
      </c>
      <c r="T21" s="73">
        <f>ROUND(Q21*N21*1.2,2)</f>
        <v>192.9</v>
      </c>
      <c r="U21" s="68">
        <f>IF(Q21=0,"—",(Q21*N21*1.2)/Q21)</f>
        <v>26.423999999999996</v>
      </c>
      <c r="V21" s="2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s="1" customFormat="1" ht="38.25" x14ac:dyDescent="0.2">
      <c r="B22" s="18"/>
      <c r="C22" s="45"/>
      <c r="D22" s="45"/>
      <c r="E22" s="47">
        <v>14</v>
      </c>
      <c r="F22" s="31" t="s">
        <v>848</v>
      </c>
      <c r="G22" s="20" t="s">
        <v>24</v>
      </c>
      <c r="H22" s="19" t="s">
        <v>1866</v>
      </c>
      <c r="I22" s="20" t="s">
        <v>186</v>
      </c>
      <c r="J22" s="19" t="s">
        <v>1864</v>
      </c>
      <c r="K22" s="21">
        <v>23.5</v>
      </c>
      <c r="L22" s="51" t="s">
        <v>26</v>
      </c>
      <c r="M22" s="62">
        <v>266.73</v>
      </c>
      <c r="N22" s="63">
        <f>ROUND(M22*1.001/K22,2)</f>
        <v>11.36</v>
      </c>
      <c r="O22" s="54"/>
      <c r="P22" s="77"/>
      <c r="Q22" s="80">
        <f>K22</f>
        <v>23.5</v>
      </c>
      <c r="R22" s="23">
        <f>ROUND(Q22*N22,2)</f>
        <v>266.95999999999998</v>
      </c>
      <c r="S22" s="22">
        <f>T22-R22</f>
        <v>53.390000000000043</v>
      </c>
      <c r="T22" s="73">
        <f>ROUND(Q22*N22*1.2,2)</f>
        <v>320.35000000000002</v>
      </c>
      <c r="U22" s="68">
        <f>IF(Q22=0,"—",(Q22*N22*1.2)/Q22)</f>
        <v>13.632</v>
      </c>
      <c r="V22" s="2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s="1" customFormat="1" ht="38.25" x14ac:dyDescent="0.2">
      <c r="B23" s="18"/>
      <c r="C23" s="45"/>
      <c r="D23" s="45"/>
      <c r="E23" s="47">
        <v>15</v>
      </c>
      <c r="F23" s="31" t="s">
        <v>1923</v>
      </c>
      <c r="G23" s="20" t="s">
        <v>24</v>
      </c>
      <c r="H23" s="19" t="s">
        <v>1866</v>
      </c>
      <c r="I23" s="20" t="s">
        <v>2012</v>
      </c>
      <c r="J23" s="19" t="s">
        <v>1864</v>
      </c>
      <c r="K23" s="21">
        <v>7942.21</v>
      </c>
      <c r="L23" s="51" t="s">
        <v>26</v>
      </c>
      <c r="M23" s="62">
        <v>330957.93</v>
      </c>
      <c r="N23" s="63">
        <f>ROUND(M23*1.001/K23,2)</f>
        <v>41.71</v>
      </c>
      <c r="O23" s="54"/>
      <c r="P23" s="77"/>
      <c r="Q23" s="80">
        <f>K23</f>
        <v>7942.21</v>
      </c>
      <c r="R23" s="23">
        <f>ROUND(Q23*N23,2)</f>
        <v>331269.58</v>
      </c>
      <c r="S23" s="22">
        <f>T23-R23</f>
        <v>66253.909999999974</v>
      </c>
      <c r="T23" s="73">
        <f>ROUND(Q23*N23*1.2,2)</f>
        <v>397523.49</v>
      </c>
      <c r="U23" s="68">
        <f>IF(Q23=0,"—",(Q23*N23*1.2)/Q23)</f>
        <v>50.052</v>
      </c>
      <c r="V23" s="2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s="1" customFormat="1" ht="38.25" x14ac:dyDescent="0.2">
      <c r="B24" s="18"/>
      <c r="C24" s="45"/>
      <c r="D24" s="45"/>
      <c r="E24" s="47">
        <v>16</v>
      </c>
      <c r="F24" s="31" t="s">
        <v>1924</v>
      </c>
      <c r="G24" s="20" t="s">
        <v>24</v>
      </c>
      <c r="H24" s="19" t="s">
        <v>1866</v>
      </c>
      <c r="I24" s="20" t="s">
        <v>2013</v>
      </c>
      <c r="J24" s="19" t="s">
        <v>1864</v>
      </c>
      <c r="K24" s="21">
        <v>5257.79</v>
      </c>
      <c r="L24" s="51" t="s">
        <v>26</v>
      </c>
      <c r="M24" s="62">
        <v>234655.18</v>
      </c>
      <c r="N24" s="63">
        <f>ROUND(M24*1.001/K24,2)</f>
        <v>44.67</v>
      </c>
      <c r="O24" s="54" t="s">
        <v>2077</v>
      </c>
      <c r="P24" s="77" t="s">
        <v>2076</v>
      </c>
      <c r="Q24" s="80">
        <f>K24-1000</f>
        <v>4257.79</v>
      </c>
      <c r="R24" s="23">
        <f>ROUND(Q24*N24,2)</f>
        <v>190195.48</v>
      </c>
      <c r="S24" s="22">
        <f>T24-R24</f>
        <v>38039.099999999977</v>
      </c>
      <c r="T24" s="73">
        <f>ROUND(Q24*N24*1.2,2)</f>
        <v>228234.58</v>
      </c>
      <c r="U24" s="68">
        <f>IF(Q24=0,"—",(Q24*N24*1.2)/Q24)</f>
        <v>53.603999999999999</v>
      </c>
      <c r="V24" s="2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s="1" customFormat="1" ht="76.5" x14ac:dyDescent="0.2">
      <c r="B25" s="18"/>
      <c r="C25" s="45"/>
      <c r="D25" s="45"/>
      <c r="E25" s="47">
        <v>17</v>
      </c>
      <c r="F25" s="31" t="s">
        <v>834</v>
      </c>
      <c r="G25" s="20" t="s">
        <v>24</v>
      </c>
      <c r="H25" s="19" t="s">
        <v>1866</v>
      </c>
      <c r="I25" s="20" t="s">
        <v>173</v>
      </c>
      <c r="J25" s="19" t="s">
        <v>11</v>
      </c>
      <c r="K25" s="21">
        <v>6050</v>
      </c>
      <c r="L25" s="51" t="s">
        <v>26</v>
      </c>
      <c r="M25" s="62">
        <v>102850</v>
      </c>
      <c r="N25" s="63">
        <f>ROUND(M25*1.001/K25,2)</f>
        <v>17.02</v>
      </c>
      <c r="O25" s="54" t="s">
        <v>2075</v>
      </c>
      <c r="P25" s="77" t="s">
        <v>2074</v>
      </c>
      <c r="Q25" s="80">
        <f>K25-75-2100</f>
        <v>3875</v>
      </c>
      <c r="R25" s="23">
        <f>ROUND(Q25*N25,2)</f>
        <v>65952.5</v>
      </c>
      <c r="S25" s="22">
        <f>T25-R25</f>
        <v>13190.5</v>
      </c>
      <c r="T25" s="73">
        <f>ROUND(Q25*N25*1.2,2)</f>
        <v>79143</v>
      </c>
      <c r="U25" s="68">
        <f>IF(Q25=0,"—",(Q25*N25*1.2)/Q25)</f>
        <v>20.423999999999999</v>
      </c>
      <c r="V25" s="2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s="1" customFormat="1" ht="76.5" x14ac:dyDescent="0.2">
      <c r="B26" s="18"/>
      <c r="C26" s="45"/>
      <c r="D26" s="45"/>
      <c r="E26" s="47">
        <v>18</v>
      </c>
      <c r="F26" s="31" t="s">
        <v>834</v>
      </c>
      <c r="G26" s="20" t="s">
        <v>24</v>
      </c>
      <c r="H26" s="19" t="s">
        <v>1866</v>
      </c>
      <c r="I26" s="20" t="s">
        <v>174</v>
      </c>
      <c r="J26" s="19" t="s">
        <v>11</v>
      </c>
      <c r="K26" s="21">
        <v>4360</v>
      </c>
      <c r="L26" s="51" t="s">
        <v>26</v>
      </c>
      <c r="M26" s="62">
        <v>74120</v>
      </c>
      <c r="N26" s="63">
        <f>ROUND(M26*1.001/K26,2)</f>
        <v>17.02</v>
      </c>
      <c r="O26" s="54" t="s">
        <v>2073</v>
      </c>
      <c r="P26" s="77" t="s">
        <v>2069</v>
      </c>
      <c r="Q26" s="80">
        <f>K26-75-75</f>
        <v>4210</v>
      </c>
      <c r="R26" s="23">
        <f>ROUND(Q26*N26,2)</f>
        <v>71654.2</v>
      </c>
      <c r="S26" s="22">
        <f>T26-R26</f>
        <v>14330.839999999997</v>
      </c>
      <c r="T26" s="73">
        <f>ROUND(Q26*N26*1.2,2)</f>
        <v>85985.04</v>
      </c>
      <c r="U26" s="68">
        <f>IF(Q26=0,"—",(Q26*N26*1.2)/Q26)</f>
        <v>20.423999999999999</v>
      </c>
      <c r="V26" s="2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s="1" customFormat="1" ht="38.25" x14ac:dyDescent="0.2">
      <c r="B27" s="18"/>
      <c r="C27" s="45"/>
      <c r="D27" s="45"/>
      <c r="E27" s="47">
        <v>19</v>
      </c>
      <c r="F27" s="31" t="s">
        <v>852</v>
      </c>
      <c r="G27" s="20" t="s">
        <v>24</v>
      </c>
      <c r="H27" s="19" t="s">
        <v>1866</v>
      </c>
      <c r="I27" s="20" t="s">
        <v>190</v>
      </c>
      <c r="J27" s="19" t="s">
        <v>1864</v>
      </c>
      <c r="K27" s="21">
        <v>4.8</v>
      </c>
      <c r="L27" s="51" t="s">
        <v>26</v>
      </c>
      <c r="M27" s="62">
        <v>539.80999999999995</v>
      </c>
      <c r="N27" s="63">
        <f>ROUND(M27*1.001/K27,2)</f>
        <v>112.57</v>
      </c>
      <c r="O27" s="54"/>
      <c r="P27" s="77"/>
      <c r="Q27" s="80">
        <f>K27</f>
        <v>4.8</v>
      </c>
      <c r="R27" s="23">
        <f>ROUND(Q27*N27,2)</f>
        <v>540.34</v>
      </c>
      <c r="S27" s="22">
        <f>T27-R27</f>
        <v>108.05999999999995</v>
      </c>
      <c r="T27" s="73">
        <f>ROUND(Q27*N27*1.2,2)</f>
        <v>648.4</v>
      </c>
      <c r="U27" s="68">
        <f>IF(Q27=0,"—",(Q27*N27*1.2)/Q27)</f>
        <v>135.08399999999997</v>
      </c>
      <c r="V27" s="2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s="1" customFormat="1" ht="38.25" x14ac:dyDescent="0.2">
      <c r="B28" s="18"/>
      <c r="C28" s="45"/>
      <c r="D28" s="45"/>
      <c r="E28" s="47">
        <v>20</v>
      </c>
      <c r="F28" s="31" t="s">
        <v>853</v>
      </c>
      <c r="G28" s="20" t="s">
        <v>854</v>
      </c>
      <c r="H28" s="19" t="s">
        <v>1867</v>
      </c>
      <c r="I28" s="20" t="s">
        <v>192</v>
      </c>
      <c r="J28" s="19" t="s">
        <v>11</v>
      </c>
      <c r="K28" s="21">
        <v>2</v>
      </c>
      <c r="L28" s="51" t="s">
        <v>26</v>
      </c>
      <c r="M28" s="62">
        <v>1694</v>
      </c>
      <c r="N28" s="63">
        <f>ROUND(M28*1.001/K28,2)</f>
        <v>847.85</v>
      </c>
      <c r="O28" s="54"/>
      <c r="P28" s="77"/>
      <c r="Q28" s="80">
        <f>K28</f>
        <v>2</v>
      </c>
      <c r="R28" s="23">
        <f>ROUND(Q28*N28,2)</f>
        <v>1695.7</v>
      </c>
      <c r="S28" s="22">
        <f>T28-R28</f>
        <v>339.13999999999987</v>
      </c>
      <c r="T28" s="73">
        <f>ROUND(Q28*N28*1.2,2)</f>
        <v>2034.84</v>
      </c>
      <c r="U28" s="68">
        <f>IF(Q28=0,"—",(Q28*N28*1.2)/Q28)</f>
        <v>1017.42</v>
      </c>
      <c r="V28" s="2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s="1" customFormat="1" ht="38.25" x14ac:dyDescent="0.2">
      <c r="B29" s="18"/>
      <c r="C29" s="45"/>
      <c r="D29" s="45"/>
      <c r="E29" s="47">
        <v>21</v>
      </c>
      <c r="F29" s="31" t="s">
        <v>853</v>
      </c>
      <c r="G29" s="20" t="s">
        <v>855</v>
      </c>
      <c r="H29" s="19" t="s">
        <v>1867</v>
      </c>
      <c r="I29" s="20" t="s">
        <v>193</v>
      </c>
      <c r="J29" s="19" t="s">
        <v>11</v>
      </c>
      <c r="K29" s="21">
        <v>2</v>
      </c>
      <c r="L29" s="51" t="s">
        <v>26</v>
      </c>
      <c r="M29" s="62">
        <v>272</v>
      </c>
      <c r="N29" s="63">
        <f>ROUND(M29*1.001/K29,2)</f>
        <v>136.13999999999999</v>
      </c>
      <c r="O29" s="54"/>
      <c r="P29" s="77"/>
      <c r="Q29" s="80">
        <f>K29</f>
        <v>2</v>
      </c>
      <c r="R29" s="23">
        <f>ROUND(Q29*N29,2)</f>
        <v>272.27999999999997</v>
      </c>
      <c r="S29" s="22">
        <f>T29-R29</f>
        <v>54.460000000000036</v>
      </c>
      <c r="T29" s="73">
        <f>ROUND(Q29*N29*1.2,2)</f>
        <v>326.74</v>
      </c>
      <c r="U29" s="68">
        <f>IF(Q29=0,"—",(Q29*N29*1.2)/Q29)</f>
        <v>163.36799999999997</v>
      </c>
      <c r="V29" s="2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s="1" customFormat="1" ht="38.25" x14ac:dyDescent="0.2">
      <c r="B30" s="18"/>
      <c r="C30" s="45"/>
      <c r="D30" s="45"/>
      <c r="E30" s="47">
        <v>22</v>
      </c>
      <c r="F30" s="31" t="s">
        <v>853</v>
      </c>
      <c r="G30" s="20" t="s">
        <v>856</v>
      </c>
      <c r="H30" s="19" t="s">
        <v>1867</v>
      </c>
      <c r="I30" s="20" t="s">
        <v>194</v>
      </c>
      <c r="J30" s="19" t="s">
        <v>11</v>
      </c>
      <c r="K30" s="21">
        <v>2</v>
      </c>
      <c r="L30" s="51" t="s">
        <v>26</v>
      </c>
      <c r="M30" s="62">
        <v>1016</v>
      </c>
      <c r="N30" s="63">
        <f>ROUND(M30*1.001/K30,2)</f>
        <v>508.51</v>
      </c>
      <c r="O30" s="54"/>
      <c r="P30" s="77"/>
      <c r="Q30" s="80">
        <f>K30</f>
        <v>2</v>
      </c>
      <c r="R30" s="23">
        <f>ROUND(Q30*N30,2)</f>
        <v>1017.02</v>
      </c>
      <c r="S30" s="22">
        <f>T30-R30</f>
        <v>203.40000000000009</v>
      </c>
      <c r="T30" s="73">
        <f>ROUND(Q30*N30*1.2,2)</f>
        <v>1220.42</v>
      </c>
      <c r="U30" s="68">
        <f>IF(Q30=0,"—",(Q30*N30*1.2)/Q30)</f>
        <v>610.21199999999999</v>
      </c>
      <c r="V30" s="2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s="1" customFormat="1" ht="38.25" x14ac:dyDescent="0.2">
      <c r="B31" s="18"/>
      <c r="C31" s="45"/>
      <c r="D31" s="45"/>
      <c r="E31" s="47">
        <v>23</v>
      </c>
      <c r="F31" s="31" t="s">
        <v>853</v>
      </c>
      <c r="G31" s="20" t="s">
        <v>857</v>
      </c>
      <c r="H31" s="19" t="s">
        <v>1867</v>
      </c>
      <c r="I31" s="20" t="s">
        <v>195</v>
      </c>
      <c r="J31" s="19" t="s">
        <v>11</v>
      </c>
      <c r="K31" s="21">
        <v>4</v>
      </c>
      <c r="L31" s="51" t="s">
        <v>26</v>
      </c>
      <c r="M31" s="62">
        <v>176</v>
      </c>
      <c r="N31" s="63">
        <f>ROUND(M31*1.001/K31,2)</f>
        <v>44.04</v>
      </c>
      <c r="O31" s="54"/>
      <c r="P31" s="77"/>
      <c r="Q31" s="80">
        <f>K31</f>
        <v>4</v>
      </c>
      <c r="R31" s="23">
        <f>ROUND(Q31*N31,2)</f>
        <v>176.16</v>
      </c>
      <c r="S31" s="22">
        <f>T31-R31</f>
        <v>35.22999999999999</v>
      </c>
      <c r="T31" s="73">
        <f>ROUND(Q31*N31*1.2,2)</f>
        <v>211.39</v>
      </c>
      <c r="U31" s="68">
        <f>IF(Q31=0,"—",(Q31*N31*1.2)/Q31)</f>
        <v>52.847999999999999</v>
      </c>
      <c r="V31" s="2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s="1" customFormat="1" ht="38.25" x14ac:dyDescent="0.2">
      <c r="B32" s="18"/>
      <c r="C32" s="45"/>
      <c r="D32" s="45"/>
      <c r="E32" s="47">
        <v>24</v>
      </c>
      <c r="F32" s="31" t="s">
        <v>853</v>
      </c>
      <c r="G32" s="20" t="s">
        <v>858</v>
      </c>
      <c r="H32" s="19" t="s">
        <v>1867</v>
      </c>
      <c r="I32" s="20" t="s">
        <v>196</v>
      </c>
      <c r="J32" s="19" t="s">
        <v>11</v>
      </c>
      <c r="K32" s="21">
        <v>5</v>
      </c>
      <c r="L32" s="51" t="s">
        <v>26</v>
      </c>
      <c r="M32" s="62">
        <v>525</v>
      </c>
      <c r="N32" s="63">
        <f>ROUND(M32*1.001/K32,2)</f>
        <v>105.11</v>
      </c>
      <c r="O32" s="54"/>
      <c r="P32" s="77"/>
      <c r="Q32" s="80">
        <f>K32</f>
        <v>5</v>
      </c>
      <c r="R32" s="23">
        <f>ROUND(Q32*N32,2)</f>
        <v>525.54999999999995</v>
      </c>
      <c r="S32" s="22">
        <f>T32-R32</f>
        <v>105.11000000000001</v>
      </c>
      <c r="T32" s="73">
        <f>ROUND(Q32*N32*1.2,2)</f>
        <v>630.66</v>
      </c>
      <c r="U32" s="68">
        <f>IF(Q32=0,"—",(Q32*N32*1.2)/Q32)</f>
        <v>126.13199999999999</v>
      </c>
      <c r="V32" s="2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s="1" customFormat="1" ht="38.25" x14ac:dyDescent="0.2">
      <c r="B33" s="18"/>
      <c r="C33" s="45"/>
      <c r="D33" s="45"/>
      <c r="E33" s="47">
        <v>25</v>
      </c>
      <c r="F33" s="31" t="s">
        <v>853</v>
      </c>
      <c r="G33" s="20" t="s">
        <v>859</v>
      </c>
      <c r="H33" s="19" t="s">
        <v>1867</v>
      </c>
      <c r="I33" s="20" t="s">
        <v>197</v>
      </c>
      <c r="J33" s="19" t="s">
        <v>11</v>
      </c>
      <c r="K33" s="21">
        <v>8</v>
      </c>
      <c r="L33" s="51" t="s">
        <v>26</v>
      </c>
      <c r="M33" s="62">
        <v>488</v>
      </c>
      <c r="N33" s="63">
        <f>ROUND(M33*1.001/K33,2)</f>
        <v>61.06</v>
      </c>
      <c r="O33" s="54"/>
      <c r="P33" s="77"/>
      <c r="Q33" s="80">
        <f>K33</f>
        <v>8</v>
      </c>
      <c r="R33" s="23">
        <f>ROUND(Q33*N33,2)</f>
        <v>488.48</v>
      </c>
      <c r="S33" s="22">
        <f>T33-R33</f>
        <v>97.699999999999932</v>
      </c>
      <c r="T33" s="73">
        <f>ROUND(Q33*N33*1.2,2)</f>
        <v>586.17999999999995</v>
      </c>
      <c r="U33" s="68">
        <f>IF(Q33=0,"—",(Q33*N33*1.2)/Q33)</f>
        <v>73.272000000000006</v>
      </c>
      <c r="V33" s="2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s="1" customFormat="1" ht="38.25" x14ac:dyDescent="0.2">
      <c r="B34" s="18"/>
      <c r="C34" s="45"/>
      <c r="D34" s="45"/>
      <c r="E34" s="47">
        <v>26</v>
      </c>
      <c r="F34" s="31" t="s">
        <v>853</v>
      </c>
      <c r="G34" s="20">
        <v>112</v>
      </c>
      <c r="H34" s="19" t="s">
        <v>1867</v>
      </c>
      <c r="I34" s="20" t="s">
        <v>198</v>
      </c>
      <c r="J34" s="19" t="s">
        <v>11</v>
      </c>
      <c r="K34" s="21">
        <v>10</v>
      </c>
      <c r="L34" s="51" t="s">
        <v>26</v>
      </c>
      <c r="M34" s="62">
        <v>700</v>
      </c>
      <c r="N34" s="63">
        <f>ROUND(M34*1.001/K34,2)</f>
        <v>70.069999999999993</v>
      </c>
      <c r="O34" s="54"/>
      <c r="P34" s="77"/>
      <c r="Q34" s="80">
        <f>K34</f>
        <v>10</v>
      </c>
      <c r="R34" s="23">
        <f>ROUND(Q34*N34,2)</f>
        <v>700.7</v>
      </c>
      <c r="S34" s="22">
        <f>T34-R34</f>
        <v>140.13999999999999</v>
      </c>
      <c r="T34" s="73">
        <f>ROUND(Q34*N34*1.2,2)</f>
        <v>840.84</v>
      </c>
      <c r="U34" s="68">
        <f>IF(Q34=0,"—",(Q34*N34*1.2)/Q34)</f>
        <v>84.083999999999989</v>
      </c>
      <c r="V34" s="2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s="1" customFormat="1" ht="38.25" x14ac:dyDescent="0.2">
      <c r="B35" s="18"/>
      <c r="C35" s="45"/>
      <c r="D35" s="45"/>
      <c r="E35" s="47">
        <v>27</v>
      </c>
      <c r="F35" s="31" t="s">
        <v>853</v>
      </c>
      <c r="G35" s="20">
        <v>180100</v>
      </c>
      <c r="H35" s="19" t="s">
        <v>1867</v>
      </c>
      <c r="I35" s="20" t="s">
        <v>199</v>
      </c>
      <c r="J35" s="19" t="s">
        <v>11</v>
      </c>
      <c r="K35" s="21">
        <v>12</v>
      </c>
      <c r="L35" s="51" t="s">
        <v>26</v>
      </c>
      <c r="M35" s="62">
        <v>192</v>
      </c>
      <c r="N35" s="63">
        <f>ROUND(M35*1.001/K35,2)</f>
        <v>16.02</v>
      </c>
      <c r="O35" s="54" t="s">
        <v>2057</v>
      </c>
      <c r="P35" s="77" t="s">
        <v>2064</v>
      </c>
      <c r="Q35" s="80">
        <f>K35-3</f>
        <v>9</v>
      </c>
      <c r="R35" s="23">
        <f>ROUND(Q35*N35,2)</f>
        <v>144.18</v>
      </c>
      <c r="S35" s="22">
        <f>T35-R35</f>
        <v>28.840000000000003</v>
      </c>
      <c r="T35" s="73">
        <f>ROUND(Q35*N35*1.2,2)</f>
        <v>173.02</v>
      </c>
      <c r="U35" s="68">
        <f>IF(Q35=0,"—",(Q35*N35*1.2)/Q35)</f>
        <v>19.224</v>
      </c>
      <c r="V35" s="24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s="1" customFormat="1" ht="38.25" x14ac:dyDescent="0.2">
      <c r="B36" s="18"/>
      <c r="C36" s="45"/>
      <c r="D36" s="45"/>
      <c r="E36" s="47">
        <v>28</v>
      </c>
      <c r="F36" s="31" t="s">
        <v>853</v>
      </c>
      <c r="G36" s="20" t="s">
        <v>860</v>
      </c>
      <c r="H36" s="19" t="s">
        <v>1867</v>
      </c>
      <c r="I36" s="20" t="s">
        <v>200</v>
      </c>
      <c r="J36" s="19" t="s">
        <v>11</v>
      </c>
      <c r="K36" s="21">
        <v>8</v>
      </c>
      <c r="L36" s="51" t="s">
        <v>26</v>
      </c>
      <c r="M36" s="62">
        <v>564</v>
      </c>
      <c r="N36" s="63">
        <f>ROUND(M36*1.001/K36,2)</f>
        <v>70.569999999999993</v>
      </c>
      <c r="O36" s="54"/>
      <c r="P36" s="77"/>
      <c r="Q36" s="80">
        <f>K36</f>
        <v>8</v>
      </c>
      <c r="R36" s="23">
        <f>ROUND(Q36*N36,2)</f>
        <v>564.55999999999995</v>
      </c>
      <c r="S36" s="22">
        <f>T36-R36</f>
        <v>112.91000000000008</v>
      </c>
      <c r="T36" s="73">
        <f>ROUND(Q36*N36*1.2,2)</f>
        <v>677.47</v>
      </c>
      <c r="U36" s="68">
        <f>IF(Q36=0,"—",(Q36*N36*1.2)/Q36)</f>
        <v>84.683999999999983</v>
      </c>
      <c r="V36" s="24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s="1" customFormat="1" ht="38.25" x14ac:dyDescent="0.2">
      <c r="B37" s="18"/>
      <c r="C37" s="45"/>
      <c r="D37" s="45"/>
      <c r="E37" s="47">
        <v>29</v>
      </c>
      <c r="F37" s="31" t="s">
        <v>853</v>
      </c>
      <c r="G37" s="20" t="s">
        <v>861</v>
      </c>
      <c r="H37" s="19" t="s">
        <v>1867</v>
      </c>
      <c r="I37" s="20" t="s">
        <v>201</v>
      </c>
      <c r="J37" s="19" t="s">
        <v>11</v>
      </c>
      <c r="K37" s="21">
        <v>2</v>
      </c>
      <c r="L37" s="51" t="s">
        <v>26</v>
      </c>
      <c r="M37" s="62">
        <v>141</v>
      </c>
      <c r="N37" s="63">
        <f>ROUND(M37*1.001/K37,2)</f>
        <v>70.569999999999993</v>
      </c>
      <c r="O37" s="54"/>
      <c r="P37" s="77"/>
      <c r="Q37" s="80">
        <f>K37</f>
        <v>2</v>
      </c>
      <c r="R37" s="23">
        <f>ROUND(Q37*N37,2)</f>
        <v>141.13999999999999</v>
      </c>
      <c r="S37" s="22">
        <f>T37-R37</f>
        <v>28.230000000000018</v>
      </c>
      <c r="T37" s="73">
        <f>ROUND(Q37*N37*1.2,2)</f>
        <v>169.37</v>
      </c>
      <c r="U37" s="68">
        <f>IF(Q37=0,"—",(Q37*N37*1.2)/Q37)</f>
        <v>84.683999999999983</v>
      </c>
      <c r="V37" s="2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s="1" customFormat="1" ht="38.25" x14ac:dyDescent="0.2">
      <c r="B38" s="18"/>
      <c r="C38" s="45"/>
      <c r="D38" s="45"/>
      <c r="E38" s="47">
        <v>30</v>
      </c>
      <c r="F38" s="31" t="s">
        <v>853</v>
      </c>
      <c r="G38" s="20" t="s">
        <v>862</v>
      </c>
      <c r="H38" s="19" t="s">
        <v>1867</v>
      </c>
      <c r="I38" s="20" t="s">
        <v>202</v>
      </c>
      <c r="J38" s="19" t="s">
        <v>11</v>
      </c>
      <c r="K38" s="21">
        <v>1</v>
      </c>
      <c r="L38" s="51" t="s">
        <v>26</v>
      </c>
      <c r="M38" s="62">
        <v>224</v>
      </c>
      <c r="N38" s="63">
        <f>ROUND(M38*1.001/K38,2)</f>
        <v>224.22</v>
      </c>
      <c r="O38" s="54"/>
      <c r="P38" s="77"/>
      <c r="Q38" s="80">
        <f>K38</f>
        <v>1</v>
      </c>
      <c r="R38" s="23">
        <f>ROUND(Q38*N38,2)</f>
        <v>224.22</v>
      </c>
      <c r="S38" s="22">
        <f>T38-R38</f>
        <v>44.84</v>
      </c>
      <c r="T38" s="73">
        <f>ROUND(Q38*N38*1.2,2)</f>
        <v>269.06</v>
      </c>
      <c r="U38" s="68">
        <f>IF(Q38=0,"—",(Q38*N38*1.2)/Q38)</f>
        <v>269.06399999999996</v>
      </c>
      <c r="V38" s="24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s="1" customFormat="1" ht="38.25" x14ac:dyDescent="0.2">
      <c r="B39" s="18"/>
      <c r="C39" s="45"/>
      <c r="D39" s="45"/>
      <c r="E39" s="47">
        <v>31</v>
      </c>
      <c r="F39" s="31" t="s">
        <v>853</v>
      </c>
      <c r="G39" s="20" t="s">
        <v>863</v>
      </c>
      <c r="H39" s="19" t="s">
        <v>1867</v>
      </c>
      <c r="I39" s="20" t="s">
        <v>203</v>
      </c>
      <c r="J39" s="19" t="s">
        <v>11</v>
      </c>
      <c r="K39" s="21">
        <v>1</v>
      </c>
      <c r="L39" s="51" t="s">
        <v>26</v>
      </c>
      <c r="M39" s="62">
        <v>254</v>
      </c>
      <c r="N39" s="63">
        <f>ROUND(M39*1.001/K39,2)</f>
        <v>254.25</v>
      </c>
      <c r="O39" s="54"/>
      <c r="P39" s="77"/>
      <c r="Q39" s="80">
        <f>K39</f>
        <v>1</v>
      </c>
      <c r="R39" s="23">
        <f>ROUND(Q39*N39,2)</f>
        <v>254.25</v>
      </c>
      <c r="S39" s="22">
        <f>T39-R39</f>
        <v>50.850000000000023</v>
      </c>
      <c r="T39" s="73">
        <f>ROUND(Q39*N39*1.2,2)</f>
        <v>305.10000000000002</v>
      </c>
      <c r="U39" s="68">
        <f>IF(Q39=0,"—",(Q39*N39*1.2)/Q39)</f>
        <v>305.09999999999997</v>
      </c>
      <c r="V39" s="24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s="1" customFormat="1" ht="38.25" x14ac:dyDescent="0.2">
      <c r="B40" s="18"/>
      <c r="C40" s="45"/>
      <c r="D40" s="45"/>
      <c r="E40" s="47">
        <v>32</v>
      </c>
      <c r="F40" s="31" t="s">
        <v>853</v>
      </c>
      <c r="G40" s="20">
        <v>7517</v>
      </c>
      <c r="H40" s="19" t="s">
        <v>1867</v>
      </c>
      <c r="I40" s="20" t="s">
        <v>204</v>
      </c>
      <c r="J40" s="19" t="s">
        <v>11</v>
      </c>
      <c r="K40" s="21">
        <v>2</v>
      </c>
      <c r="L40" s="51" t="s">
        <v>26</v>
      </c>
      <c r="M40" s="62">
        <v>678</v>
      </c>
      <c r="N40" s="63">
        <f>ROUND(M40*1.001/K40,2)</f>
        <v>339.34</v>
      </c>
      <c r="O40" s="54"/>
      <c r="P40" s="77"/>
      <c r="Q40" s="80">
        <f>K40</f>
        <v>2</v>
      </c>
      <c r="R40" s="23">
        <f>ROUND(Q40*N40,2)</f>
        <v>678.68</v>
      </c>
      <c r="S40" s="22">
        <f>T40-R40</f>
        <v>135.74</v>
      </c>
      <c r="T40" s="73">
        <f>ROUND(Q40*N40*1.2,2)</f>
        <v>814.42</v>
      </c>
      <c r="U40" s="68">
        <f>IF(Q40=0,"—",(Q40*N40*1.2)/Q40)</f>
        <v>407.20799999999997</v>
      </c>
      <c r="V40" s="2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s="1" customFormat="1" ht="38.25" x14ac:dyDescent="0.2">
      <c r="B41" s="18"/>
      <c r="C41" s="45"/>
      <c r="D41" s="45"/>
      <c r="E41" s="47">
        <v>33</v>
      </c>
      <c r="F41" s="31" t="s">
        <v>853</v>
      </c>
      <c r="G41" s="20" t="s">
        <v>864</v>
      </c>
      <c r="H41" s="19" t="s">
        <v>1867</v>
      </c>
      <c r="I41" s="20" t="s">
        <v>205</v>
      </c>
      <c r="J41" s="19" t="s">
        <v>11</v>
      </c>
      <c r="K41" s="21">
        <v>1</v>
      </c>
      <c r="L41" s="51" t="s">
        <v>26</v>
      </c>
      <c r="M41" s="62">
        <v>42</v>
      </c>
      <c r="N41" s="63">
        <f>ROUND(M41*1.001/K41,2)</f>
        <v>42.04</v>
      </c>
      <c r="O41" s="54"/>
      <c r="P41" s="77"/>
      <c r="Q41" s="80">
        <f>K41</f>
        <v>1</v>
      </c>
      <c r="R41" s="23">
        <f>ROUND(Q41*N41,2)</f>
        <v>42.04</v>
      </c>
      <c r="S41" s="22">
        <f>T41-R41</f>
        <v>8.4100000000000037</v>
      </c>
      <c r="T41" s="73">
        <f>ROUND(Q41*N41*1.2,2)</f>
        <v>50.45</v>
      </c>
      <c r="U41" s="68">
        <f>IF(Q41=0,"—",(Q41*N41*1.2)/Q41)</f>
        <v>50.448</v>
      </c>
      <c r="V41" s="2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1" customFormat="1" ht="38.25" x14ac:dyDescent="0.2">
      <c r="B42" s="18"/>
      <c r="C42" s="45"/>
      <c r="D42" s="45"/>
      <c r="E42" s="47">
        <v>34</v>
      </c>
      <c r="F42" s="31" t="s">
        <v>853</v>
      </c>
      <c r="G42" s="20" t="s">
        <v>865</v>
      </c>
      <c r="H42" s="19" t="s">
        <v>1867</v>
      </c>
      <c r="I42" s="20" t="s">
        <v>206</v>
      </c>
      <c r="J42" s="19" t="s">
        <v>11</v>
      </c>
      <c r="K42" s="21">
        <v>4</v>
      </c>
      <c r="L42" s="51" t="s">
        <v>26</v>
      </c>
      <c r="M42" s="62">
        <v>2372.88</v>
      </c>
      <c r="N42" s="63">
        <f>ROUND(M42*1.001/K42,2)</f>
        <v>593.80999999999995</v>
      </c>
      <c r="O42" s="54"/>
      <c r="P42" s="77"/>
      <c r="Q42" s="80">
        <f>K42</f>
        <v>4</v>
      </c>
      <c r="R42" s="23">
        <f>ROUND(Q42*N42,2)</f>
        <v>2375.2399999999998</v>
      </c>
      <c r="S42" s="22">
        <f>T42-R42</f>
        <v>475.05000000000018</v>
      </c>
      <c r="T42" s="73">
        <f>ROUND(Q42*N42*1.2,2)</f>
        <v>2850.29</v>
      </c>
      <c r="U42" s="68">
        <f>IF(Q42=0,"—",(Q42*N42*1.2)/Q42)</f>
        <v>712.57199999999989</v>
      </c>
      <c r="V42" s="24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s="1" customFormat="1" ht="38.25" x14ac:dyDescent="0.2">
      <c r="B43" s="18"/>
      <c r="C43" s="45"/>
      <c r="D43" s="45"/>
      <c r="E43" s="47">
        <v>35</v>
      </c>
      <c r="F43" s="31" t="s">
        <v>866</v>
      </c>
      <c r="G43" s="20">
        <v>32207</v>
      </c>
      <c r="H43" s="19" t="s">
        <v>1867</v>
      </c>
      <c r="I43" s="20" t="s">
        <v>29</v>
      </c>
      <c r="J43" s="19" t="s">
        <v>11</v>
      </c>
      <c r="K43" s="21">
        <v>6</v>
      </c>
      <c r="L43" s="51" t="s">
        <v>26</v>
      </c>
      <c r="M43" s="62">
        <v>966</v>
      </c>
      <c r="N43" s="63">
        <f>ROUND(M43*1.001/K43,2)</f>
        <v>161.16</v>
      </c>
      <c r="O43" s="54"/>
      <c r="P43" s="77"/>
      <c r="Q43" s="80">
        <f>K43</f>
        <v>6</v>
      </c>
      <c r="R43" s="23">
        <f>ROUND(Q43*N43,2)</f>
        <v>966.96</v>
      </c>
      <c r="S43" s="22">
        <f>T43-R43</f>
        <v>193.38999999999987</v>
      </c>
      <c r="T43" s="73">
        <f>ROUND(Q43*N43*1.2,2)</f>
        <v>1160.3499999999999</v>
      </c>
      <c r="U43" s="68">
        <f>IF(Q43=0,"—",(Q43*N43*1.2)/Q43)</f>
        <v>193.39200000000002</v>
      </c>
      <c r="V43" s="24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s="1" customFormat="1" ht="38.25" x14ac:dyDescent="0.2">
      <c r="B44" s="18"/>
      <c r="C44" s="45"/>
      <c r="D44" s="45"/>
      <c r="E44" s="47">
        <v>36</v>
      </c>
      <c r="F44" s="31" t="s">
        <v>867</v>
      </c>
      <c r="G44" s="20">
        <v>113513</v>
      </c>
      <c r="H44" s="19" t="s">
        <v>1867</v>
      </c>
      <c r="I44" s="20" t="s">
        <v>207</v>
      </c>
      <c r="J44" s="19" t="s">
        <v>11</v>
      </c>
      <c r="K44" s="21">
        <v>2</v>
      </c>
      <c r="L44" s="51" t="s">
        <v>26</v>
      </c>
      <c r="M44" s="62">
        <v>3670</v>
      </c>
      <c r="N44" s="63">
        <f>ROUND(M44*1.001/K44,2)</f>
        <v>1836.84</v>
      </c>
      <c r="O44" s="54"/>
      <c r="P44" s="77"/>
      <c r="Q44" s="80">
        <f>K44</f>
        <v>2</v>
      </c>
      <c r="R44" s="23">
        <f>ROUND(Q44*N44,2)</f>
        <v>3673.68</v>
      </c>
      <c r="S44" s="22">
        <f>T44-R44</f>
        <v>734.74000000000024</v>
      </c>
      <c r="T44" s="73">
        <f>ROUND(Q44*N44*1.2,2)</f>
        <v>4408.42</v>
      </c>
      <c r="U44" s="68">
        <f>IF(Q44=0,"—",(Q44*N44*1.2)/Q44)</f>
        <v>2204.2079999999996</v>
      </c>
      <c r="V44" s="2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s="1" customFormat="1" ht="38.25" x14ac:dyDescent="0.2">
      <c r="B45" s="18"/>
      <c r="C45" s="45"/>
      <c r="D45" s="45"/>
      <c r="E45" s="47">
        <v>37</v>
      </c>
      <c r="F45" s="31" t="s">
        <v>868</v>
      </c>
      <c r="G45" s="20">
        <v>1212</v>
      </c>
      <c r="H45" s="19" t="s">
        <v>1867</v>
      </c>
      <c r="I45" s="20" t="s">
        <v>30</v>
      </c>
      <c r="J45" s="19" t="s">
        <v>11</v>
      </c>
      <c r="K45" s="21">
        <v>3</v>
      </c>
      <c r="L45" s="51" t="s">
        <v>26</v>
      </c>
      <c r="M45" s="62">
        <v>661.02</v>
      </c>
      <c r="N45" s="63">
        <f>ROUND(M45*1.001/K45,2)</f>
        <v>220.56</v>
      </c>
      <c r="O45" s="54"/>
      <c r="P45" s="77"/>
      <c r="Q45" s="80">
        <f>K45</f>
        <v>3</v>
      </c>
      <c r="R45" s="23">
        <f>ROUND(Q45*N45,2)</f>
        <v>661.68</v>
      </c>
      <c r="S45" s="22">
        <f>T45-R45</f>
        <v>132.34000000000003</v>
      </c>
      <c r="T45" s="73">
        <f>ROUND(Q45*N45*1.2,2)</f>
        <v>794.02</v>
      </c>
      <c r="U45" s="68">
        <f>IF(Q45=0,"—",(Q45*N45*1.2)/Q45)</f>
        <v>264.67200000000003</v>
      </c>
      <c r="V45" s="24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s="1" customFormat="1" ht="38.25" x14ac:dyDescent="0.2">
      <c r="B46" s="18"/>
      <c r="C46" s="45"/>
      <c r="D46" s="45"/>
      <c r="E46" s="47">
        <v>38</v>
      </c>
      <c r="F46" s="31" t="s">
        <v>869</v>
      </c>
      <c r="G46" s="20" t="s">
        <v>870</v>
      </c>
      <c r="H46" s="19" t="s">
        <v>1867</v>
      </c>
      <c r="I46" s="20" t="s">
        <v>208</v>
      </c>
      <c r="J46" s="19" t="s">
        <v>11</v>
      </c>
      <c r="K46" s="21">
        <v>2</v>
      </c>
      <c r="L46" s="51" t="s">
        <v>26</v>
      </c>
      <c r="M46" s="62">
        <v>182</v>
      </c>
      <c r="N46" s="63">
        <f>ROUND(M46*1.001/K46,2)</f>
        <v>91.09</v>
      </c>
      <c r="O46" s="54"/>
      <c r="P46" s="77"/>
      <c r="Q46" s="80">
        <f>K46</f>
        <v>2</v>
      </c>
      <c r="R46" s="23">
        <f>ROUND(Q46*N46,2)</f>
        <v>182.18</v>
      </c>
      <c r="S46" s="22">
        <f>T46-R46</f>
        <v>36.44</v>
      </c>
      <c r="T46" s="73">
        <f>ROUND(Q46*N46*1.2,2)</f>
        <v>218.62</v>
      </c>
      <c r="U46" s="68">
        <f>IF(Q46=0,"—",(Q46*N46*1.2)/Q46)</f>
        <v>109.30800000000001</v>
      </c>
      <c r="V46" s="24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s="1" customFormat="1" ht="38.25" x14ac:dyDescent="0.2">
      <c r="B47" s="18"/>
      <c r="C47" s="45"/>
      <c r="D47" s="45"/>
      <c r="E47" s="47">
        <v>39</v>
      </c>
      <c r="F47" s="31" t="s">
        <v>871</v>
      </c>
      <c r="G47" s="20">
        <v>1320</v>
      </c>
      <c r="H47" s="19" t="s">
        <v>1867</v>
      </c>
      <c r="I47" s="20" t="s">
        <v>209</v>
      </c>
      <c r="J47" s="19" t="s">
        <v>11</v>
      </c>
      <c r="K47" s="21">
        <v>3</v>
      </c>
      <c r="L47" s="51" t="s">
        <v>26</v>
      </c>
      <c r="M47" s="62">
        <v>1950</v>
      </c>
      <c r="N47" s="63">
        <f>ROUND(M47*1.001/K47,2)</f>
        <v>650.65</v>
      </c>
      <c r="O47" s="54"/>
      <c r="P47" s="77"/>
      <c r="Q47" s="80">
        <f>K47</f>
        <v>3</v>
      </c>
      <c r="R47" s="23">
        <f>ROUND(Q47*N47,2)</f>
        <v>1951.95</v>
      </c>
      <c r="S47" s="22">
        <f>T47-R47</f>
        <v>390.3900000000001</v>
      </c>
      <c r="T47" s="73">
        <f>ROUND(Q47*N47*1.2,2)</f>
        <v>2342.34</v>
      </c>
      <c r="U47" s="68">
        <f>IF(Q47=0,"—",(Q47*N47*1.2)/Q47)</f>
        <v>780.77999999999986</v>
      </c>
      <c r="V47" s="24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s="1" customFormat="1" ht="38.25" x14ac:dyDescent="0.2">
      <c r="B48" s="18"/>
      <c r="C48" s="45"/>
      <c r="D48" s="45"/>
      <c r="E48" s="47">
        <v>40</v>
      </c>
      <c r="F48" s="31" t="s">
        <v>871</v>
      </c>
      <c r="G48" s="20">
        <v>1320</v>
      </c>
      <c r="H48" s="19" t="s">
        <v>1867</v>
      </c>
      <c r="I48" s="20" t="s">
        <v>210</v>
      </c>
      <c r="J48" s="19" t="s">
        <v>11</v>
      </c>
      <c r="K48" s="21">
        <v>4</v>
      </c>
      <c r="L48" s="51" t="s">
        <v>26</v>
      </c>
      <c r="M48" s="62">
        <v>2800</v>
      </c>
      <c r="N48" s="63">
        <f>ROUND(M48*1.001/K48,2)</f>
        <v>700.7</v>
      </c>
      <c r="O48" s="54"/>
      <c r="P48" s="77"/>
      <c r="Q48" s="80">
        <f>K48</f>
        <v>4</v>
      </c>
      <c r="R48" s="23">
        <f>ROUND(Q48*N48,2)</f>
        <v>2802.8</v>
      </c>
      <c r="S48" s="22">
        <f>T48-R48</f>
        <v>560.55999999999995</v>
      </c>
      <c r="T48" s="73">
        <f>ROUND(Q48*N48*1.2,2)</f>
        <v>3363.36</v>
      </c>
      <c r="U48" s="68">
        <f>IF(Q48=0,"—",(Q48*N48*1.2)/Q48)</f>
        <v>840.84</v>
      </c>
      <c r="V48" s="24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s="1" customFormat="1" ht="38.25" x14ac:dyDescent="0.2">
      <c r="B49" s="18"/>
      <c r="C49" s="45"/>
      <c r="D49" s="45"/>
      <c r="E49" s="47">
        <v>41</v>
      </c>
      <c r="F49" s="31" t="s">
        <v>872</v>
      </c>
      <c r="G49" s="20" t="s">
        <v>873</v>
      </c>
      <c r="H49" s="19" t="s">
        <v>1867</v>
      </c>
      <c r="I49" s="20" t="s">
        <v>211</v>
      </c>
      <c r="J49" s="19" t="s">
        <v>11</v>
      </c>
      <c r="K49" s="21">
        <v>2</v>
      </c>
      <c r="L49" s="51" t="s">
        <v>26</v>
      </c>
      <c r="M49" s="62">
        <v>210</v>
      </c>
      <c r="N49" s="63">
        <f>ROUND(M49*1.001/K49,2)</f>
        <v>105.11</v>
      </c>
      <c r="O49" s="54"/>
      <c r="P49" s="77"/>
      <c r="Q49" s="80">
        <f>K49</f>
        <v>2</v>
      </c>
      <c r="R49" s="23">
        <f>ROUND(Q49*N49,2)</f>
        <v>210.22</v>
      </c>
      <c r="S49" s="22">
        <f>T49-R49</f>
        <v>42.039999999999992</v>
      </c>
      <c r="T49" s="73">
        <f>ROUND(Q49*N49*1.2,2)</f>
        <v>252.26</v>
      </c>
      <c r="U49" s="68">
        <f>IF(Q49=0,"—",(Q49*N49*1.2)/Q49)</f>
        <v>126.13199999999999</v>
      </c>
      <c r="V49" s="24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s="1" customFormat="1" ht="38.25" x14ac:dyDescent="0.2">
      <c r="B50" s="18"/>
      <c r="C50" s="45"/>
      <c r="D50" s="45"/>
      <c r="E50" s="47">
        <v>42</v>
      </c>
      <c r="F50" s="31" t="s">
        <v>874</v>
      </c>
      <c r="G50" s="20">
        <v>180609</v>
      </c>
      <c r="H50" s="19" t="s">
        <v>1867</v>
      </c>
      <c r="I50" s="20" t="s">
        <v>212</v>
      </c>
      <c r="J50" s="19" t="s">
        <v>11</v>
      </c>
      <c r="K50" s="21">
        <v>4</v>
      </c>
      <c r="L50" s="51" t="s">
        <v>26</v>
      </c>
      <c r="M50" s="62">
        <v>996</v>
      </c>
      <c r="N50" s="63">
        <f>ROUND(M50*1.001/K50,2)</f>
        <v>249.25</v>
      </c>
      <c r="O50" s="54"/>
      <c r="P50" s="77"/>
      <c r="Q50" s="80">
        <f>K50</f>
        <v>4</v>
      </c>
      <c r="R50" s="23">
        <f>ROUND(Q50*N50,2)</f>
        <v>997</v>
      </c>
      <c r="S50" s="22">
        <f>T50-R50</f>
        <v>199.40000000000009</v>
      </c>
      <c r="T50" s="73">
        <f>ROUND(Q50*N50*1.2,2)</f>
        <v>1196.4000000000001</v>
      </c>
      <c r="U50" s="68">
        <f>IF(Q50=0,"—",(Q50*N50*1.2)/Q50)</f>
        <v>299.09999999999997</v>
      </c>
      <c r="V50" s="24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s="1" customFormat="1" ht="38.25" x14ac:dyDescent="0.2">
      <c r="B51" s="18"/>
      <c r="C51" s="45"/>
      <c r="D51" s="45"/>
      <c r="E51" s="47">
        <v>43</v>
      </c>
      <c r="F51" s="31" t="s">
        <v>875</v>
      </c>
      <c r="G51" s="20" t="s">
        <v>24</v>
      </c>
      <c r="H51" s="19" t="s">
        <v>1867</v>
      </c>
      <c r="I51" s="20" t="s">
        <v>213</v>
      </c>
      <c r="J51" s="19" t="s">
        <v>11</v>
      </c>
      <c r="K51" s="21">
        <v>6</v>
      </c>
      <c r="L51" s="51" t="s">
        <v>26</v>
      </c>
      <c r="M51" s="62">
        <v>1230</v>
      </c>
      <c r="N51" s="63">
        <f>ROUND(M51*1.001/K51,2)</f>
        <v>205.21</v>
      </c>
      <c r="O51" s="54"/>
      <c r="P51" s="77"/>
      <c r="Q51" s="80">
        <f>K51</f>
        <v>6</v>
      </c>
      <c r="R51" s="23">
        <f>ROUND(Q51*N51,2)</f>
        <v>1231.26</v>
      </c>
      <c r="S51" s="22">
        <f>T51-R51</f>
        <v>246.25</v>
      </c>
      <c r="T51" s="73">
        <f>ROUND(Q51*N51*1.2,2)</f>
        <v>1477.51</v>
      </c>
      <c r="U51" s="68">
        <f>IF(Q51=0,"—",(Q51*N51*1.2)/Q51)</f>
        <v>246.25199999999998</v>
      </c>
      <c r="V51" s="2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s="1" customFormat="1" ht="38.25" x14ac:dyDescent="0.2">
      <c r="B52" s="18"/>
      <c r="C52" s="45"/>
      <c r="D52" s="45"/>
      <c r="E52" s="47">
        <v>44</v>
      </c>
      <c r="F52" s="31" t="s">
        <v>875</v>
      </c>
      <c r="G52" s="20" t="s">
        <v>876</v>
      </c>
      <c r="H52" s="19" t="s">
        <v>1867</v>
      </c>
      <c r="I52" s="20" t="s">
        <v>214</v>
      </c>
      <c r="J52" s="19" t="s">
        <v>11</v>
      </c>
      <c r="K52" s="21">
        <v>2</v>
      </c>
      <c r="L52" s="51" t="s">
        <v>26</v>
      </c>
      <c r="M52" s="62">
        <v>654</v>
      </c>
      <c r="N52" s="63">
        <f>ROUND(M52*1.001/K52,2)</f>
        <v>327.33</v>
      </c>
      <c r="O52" s="54"/>
      <c r="P52" s="77"/>
      <c r="Q52" s="80">
        <f>K52</f>
        <v>2</v>
      </c>
      <c r="R52" s="23">
        <f>ROUND(Q52*N52,2)</f>
        <v>654.66</v>
      </c>
      <c r="S52" s="22">
        <f>T52-R52</f>
        <v>130.93000000000006</v>
      </c>
      <c r="T52" s="73">
        <f>ROUND(Q52*N52*1.2,2)</f>
        <v>785.59</v>
      </c>
      <c r="U52" s="68">
        <f>IF(Q52=0,"—",(Q52*N52*1.2)/Q52)</f>
        <v>392.79599999999999</v>
      </c>
      <c r="V52" s="24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s="1" customFormat="1" ht="38.25" x14ac:dyDescent="0.2">
      <c r="B53" s="18"/>
      <c r="C53" s="45"/>
      <c r="D53" s="45"/>
      <c r="E53" s="47">
        <v>45</v>
      </c>
      <c r="F53" s="31" t="s">
        <v>877</v>
      </c>
      <c r="G53" s="20">
        <v>2007109</v>
      </c>
      <c r="H53" s="19" t="s">
        <v>1867</v>
      </c>
      <c r="I53" s="20" t="s">
        <v>215</v>
      </c>
      <c r="J53" s="19" t="s">
        <v>11</v>
      </c>
      <c r="K53" s="21">
        <v>16</v>
      </c>
      <c r="L53" s="51" t="s">
        <v>26</v>
      </c>
      <c r="M53" s="62">
        <v>2272</v>
      </c>
      <c r="N53" s="63">
        <f>ROUND(M53*1.001/K53,2)</f>
        <v>142.13999999999999</v>
      </c>
      <c r="O53" s="54"/>
      <c r="P53" s="77"/>
      <c r="Q53" s="80">
        <f>K53</f>
        <v>16</v>
      </c>
      <c r="R53" s="23">
        <f>ROUND(Q53*N53,2)</f>
        <v>2274.2399999999998</v>
      </c>
      <c r="S53" s="22">
        <f>T53-R53</f>
        <v>454.85000000000036</v>
      </c>
      <c r="T53" s="73">
        <f>ROUND(Q53*N53*1.2,2)</f>
        <v>2729.09</v>
      </c>
      <c r="U53" s="68">
        <f>IF(Q53=0,"—",(Q53*N53*1.2)/Q53)</f>
        <v>170.56799999999998</v>
      </c>
      <c r="V53" s="24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s="1" customFormat="1" ht="38.25" x14ac:dyDescent="0.2">
      <c r="B54" s="18"/>
      <c r="C54" s="45"/>
      <c r="D54" s="45"/>
      <c r="E54" s="47">
        <v>46</v>
      </c>
      <c r="F54" s="31" t="s">
        <v>878</v>
      </c>
      <c r="G54" s="20">
        <v>202</v>
      </c>
      <c r="H54" s="19" t="s">
        <v>1867</v>
      </c>
      <c r="I54" s="20" t="s">
        <v>216</v>
      </c>
      <c r="J54" s="19" t="s">
        <v>11</v>
      </c>
      <c r="K54" s="21">
        <v>11</v>
      </c>
      <c r="L54" s="51" t="s">
        <v>26</v>
      </c>
      <c r="M54" s="62">
        <v>44</v>
      </c>
      <c r="N54" s="63">
        <f>ROUND(M54*1.001/K54,2)</f>
        <v>4</v>
      </c>
      <c r="O54" s="54"/>
      <c r="P54" s="77"/>
      <c r="Q54" s="80">
        <f>K54</f>
        <v>11</v>
      </c>
      <c r="R54" s="23">
        <f>ROUND(Q54*N54,2)</f>
        <v>44</v>
      </c>
      <c r="S54" s="22">
        <f>T54-R54</f>
        <v>8.7999999999999972</v>
      </c>
      <c r="T54" s="73">
        <f>ROUND(Q54*N54*1.2,2)</f>
        <v>52.8</v>
      </c>
      <c r="U54" s="68">
        <f>IF(Q54=0,"—",(Q54*N54*1.2)/Q54)</f>
        <v>4.8</v>
      </c>
      <c r="V54" s="24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s="1" customFormat="1" ht="38.25" x14ac:dyDescent="0.2">
      <c r="B55" s="18"/>
      <c r="C55" s="45"/>
      <c r="D55" s="45"/>
      <c r="E55" s="47">
        <v>47</v>
      </c>
      <c r="F55" s="31" t="s">
        <v>879</v>
      </c>
      <c r="G55" s="20" t="s">
        <v>24</v>
      </c>
      <c r="H55" s="19" t="s">
        <v>1867</v>
      </c>
      <c r="I55" s="20" t="s">
        <v>217</v>
      </c>
      <c r="J55" s="19" t="s">
        <v>11</v>
      </c>
      <c r="K55" s="21">
        <v>6</v>
      </c>
      <c r="L55" s="51" t="s">
        <v>26</v>
      </c>
      <c r="M55" s="62">
        <v>390</v>
      </c>
      <c r="N55" s="63">
        <f>ROUND(M55*1.001/K55,2)</f>
        <v>65.069999999999993</v>
      </c>
      <c r="O55" s="54"/>
      <c r="P55" s="77"/>
      <c r="Q55" s="80">
        <f>K55</f>
        <v>6</v>
      </c>
      <c r="R55" s="23">
        <f>ROUND(Q55*N55,2)</f>
        <v>390.42</v>
      </c>
      <c r="S55" s="22">
        <f>T55-R55</f>
        <v>78.079999999999984</v>
      </c>
      <c r="T55" s="73">
        <f>ROUND(Q55*N55*1.2,2)</f>
        <v>468.5</v>
      </c>
      <c r="U55" s="68">
        <f>IF(Q55=0,"—",(Q55*N55*1.2)/Q55)</f>
        <v>78.083999999999989</v>
      </c>
      <c r="V55" s="24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s="1" customFormat="1" ht="38.25" x14ac:dyDescent="0.2">
      <c r="B56" s="18"/>
      <c r="C56" s="45"/>
      <c r="D56" s="45"/>
      <c r="E56" s="47">
        <v>48</v>
      </c>
      <c r="F56" s="31" t="s">
        <v>880</v>
      </c>
      <c r="G56" s="20">
        <v>214</v>
      </c>
      <c r="H56" s="19" t="s">
        <v>1867</v>
      </c>
      <c r="I56" s="20" t="s">
        <v>218</v>
      </c>
      <c r="J56" s="19" t="s">
        <v>11</v>
      </c>
      <c r="K56" s="21">
        <v>5</v>
      </c>
      <c r="L56" s="51" t="s">
        <v>26</v>
      </c>
      <c r="M56" s="62">
        <v>200</v>
      </c>
      <c r="N56" s="63">
        <f>ROUND(M56*1.001/K56,2)</f>
        <v>40.04</v>
      </c>
      <c r="O56" s="54"/>
      <c r="P56" s="77"/>
      <c r="Q56" s="80">
        <f>K56</f>
        <v>5</v>
      </c>
      <c r="R56" s="23">
        <f>ROUND(Q56*N56,2)</f>
        <v>200.2</v>
      </c>
      <c r="S56" s="22">
        <f>T56-R56</f>
        <v>40.04000000000002</v>
      </c>
      <c r="T56" s="73">
        <f>ROUND(Q56*N56*1.2,2)</f>
        <v>240.24</v>
      </c>
      <c r="U56" s="68">
        <f>IF(Q56=0,"—",(Q56*N56*1.2)/Q56)</f>
        <v>48.047999999999995</v>
      </c>
      <c r="V56" s="24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s="1" customFormat="1" ht="38.25" x14ac:dyDescent="0.2">
      <c r="B57" s="18"/>
      <c r="C57" s="45"/>
      <c r="D57" s="45"/>
      <c r="E57" s="47">
        <v>49</v>
      </c>
      <c r="F57" s="31" t="s">
        <v>881</v>
      </c>
      <c r="G57" s="20">
        <v>221</v>
      </c>
      <c r="H57" s="19" t="s">
        <v>1867</v>
      </c>
      <c r="I57" s="20" t="s">
        <v>219</v>
      </c>
      <c r="J57" s="19" t="s">
        <v>11</v>
      </c>
      <c r="K57" s="21">
        <v>2</v>
      </c>
      <c r="L57" s="51" t="s">
        <v>26</v>
      </c>
      <c r="M57" s="62">
        <v>550</v>
      </c>
      <c r="N57" s="63">
        <f>ROUND(M57*1.001/K57,2)</f>
        <v>275.27999999999997</v>
      </c>
      <c r="O57" s="54"/>
      <c r="P57" s="77"/>
      <c r="Q57" s="80">
        <f>K57</f>
        <v>2</v>
      </c>
      <c r="R57" s="23">
        <f>ROUND(Q57*N57,2)</f>
        <v>550.55999999999995</v>
      </c>
      <c r="S57" s="22">
        <f>T57-R57</f>
        <v>110.11000000000001</v>
      </c>
      <c r="T57" s="73">
        <f>ROUND(Q57*N57*1.2,2)</f>
        <v>660.67</v>
      </c>
      <c r="U57" s="68">
        <f>IF(Q57=0,"—",(Q57*N57*1.2)/Q57)</f>
        <v>330.33599999999996</v>
      </c>
      <c r="V57" s="24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s="1" customFormat="1" ht="38.25" x14ac:dyDescent="0.2">
      <c r="B58" s="18"/>
      <c r="C58" s="45"/>
      <c r="D58" s="45"/>
      <c r="E58" s="47">
        <v>50</v>
      </c>
      <c r="F58" s="31" t="s">
        <v>882</v>
      </c>
      <c r="G58" s="20" t="s">
        <v>883</v>
      </c>
      <c r="H58" s="19" t="s">
        <v>1867</v>
      </c>
      <c r="I58" s="20" t="s">
        <v>31</v>
      </c>
      <c r="J58" s="19" t="s">
        <v>11</v>
      </c>
      <c r="K58" s="21">
        <v>2</v>
      </c>
      <c r="L58" s="51" t="s">
        <v>26</v>
      </c>
      <c r="M58" s="62">
        <v>6860</v>
      </c>
      <c r="N58" s="63">
        <f>ROUND(M58*1.001/K58,2)</f>
        <v>3433.43</v>
      </c>
      <c r="O58" s="54"/>
      <c r="P58" s="77"/>
      <c r="Q58" s="80">
        <f>K58</f>
        <v>2</v>
      </c>
      <c r="R58" s="23">
        <f>ROUND(Q58*N58,2)</f>
        <v>6866.86</v>
      </c>
      <c r="S58" s="22">
        <f>T58-R58</f>
        <v>1373.37</v>
      </c>
      <c r="T58" s="73">
        <f>ROUND(Q58*N58*1.2,2)</f>
        <v>8240.23</v>
      </c>
      <c r="U58" s="68">
        <f>IF(Q58=0,"—",(Q58*N58*1.2)/Q58)</f>
        <v>4120.116</v>
      </c>
      <c r="V58" s="2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s="1" customFormat="1" ht="38.25" x14ac:dyDescent="0.2">
      <c r="B59" s="18"/>
      <c r="C59" s="45"/>
      <c r="D59" s="45"/>
      <c r="E59" s="47">
        <v>51</v>
      </c>
      <c r="F59" s="31" t="s">
        <v>884</v>
      </c>
      <c r="G59" s="20">
        <v>228</v>
      </c>
      <c r="H59" s="19" t="s">
        <v>1867</v>
      </c>
      <c r="I59" s="20" t="s">
        <v>220</v>
      </c>
      <c r="J59" s="19" t="s">
        <v>11</v>
      </c>
      <c r="K59" s="21">
        <v>7</v>
      </c>
      <c r="L59" s="51" t="s">
        <v>26</v>
      </c>
      <c r="M59" s="62">
        <v>910</v>
      </c>
      <c r="N59" s="63">
        <f>ROUND(M59*1.001/K59,2)</f>
        <v>130.13</v>
      </c>
      <c r="O59" s="54"/>
      <c r="P59" s="77"/>
      <c r="Q59" s="80">
        <f>K59</f>
        <v>7</v>
      </c>
      <c r="R59" s="23">
        <f>ROUND(Q59*N59,2)</f>
        <v>910.91</v>
      </c>
      <c r="S59" s="22">
        <f>T59-R59</f>
        <v>182.17999999999995</v>
      </c>
      <c r="T59" s="73">
        <f>ROUND(Q59*N59*1.2,2)</f>
        <v>1093.0899999999999</v>
      </c>
      <c r="U59" s="68">
        <f>IF(Q59=0,"—",(Q59*N59*1.2)/Q59)</f>
        <v>156.15599999999998</v>
      </c>
      <c r="V59" s="2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s="1" customFormat="1" ht="38.25" x14ac:dyDescent="0.2">
      <c r="B60" s="18"/>
      <c r="C60" s="45"/>
      <c r="D60" s="45"/>
      <c r="E60" s="47">
        <v>52</v>
      </c>
      <c r="F60" s="31" t="s">
        <v>885</v>
      </c>
      <c r="G60" s="20" t="s">
        <v>886</v>
      </c>
      <c r="H60" s="19" t="s">
        <v>1867</v>
      </c>
      <c r="I60" s="20" t="s">
        <v>221</v>
      </c>
      <c r="J60" s="19" t="s">
        <v>11</v>
      </c>
      <c r="K60" s="21">
        <v>2</v>
      </c>
      <c r="L60" s="51" t="s">
        <v>26</v>
      </c>
      <c r="M60" s="62">
        <v>2000</v>
      </c>
      <c r="N60" s="63">
        <f>ROUND(M60*1.001/K60,2)</f>
        <v>1001</v>
      </c>
      <c r="O60" s="54"/>
      <c r="P60" s="77"/>
      <c r="Q60" s="80">
        <f>K60</f>
        <v>2</v>
      </c>
      <c r="R60" s="23">
        <f>ROUND(Q60*N60,2)</f>
        <v>2002</v>
      </c>
      <c r="S60" s="22">
        <f>T60-R60</f>
        <v>400.40000000000009</v>
      </c>
      <c r="T60" s="73">
        <f>ROUND(Q60*N60*1.2,2)</f>
        <v>2402.4</v>
      </c>
      <c r="U60" s="68">
        <f>IF(Q60=0,"—",(Q60*N60*1.2)/Q60)</f>
        <v>1201.2</v>
      </c>
      <c r="V60" s="2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s="1" customFormat="1" ht="38.25" x14ac:dyDescent="0.2">
      <c r="B61" s="18"/>
      <c r="C61" s="45"/>
      <c r="D61" s="45"/>
      <c r="E61" s="47">
        <v>53</v>
      </c>
      <c r="F61" s="31" t="s">
        <v>887</v>
      </c>
      <c r="G61" s="20">
        <v>3003128</v>
      </c>
      <c r="H61" s="19" t="s">
        <v>1867</v>
      </c>
      <c r="I61" s="20" t="s">
        <v>222</v>
      </c>
      <c r="J61" s="19" t="s">
        <v>11</v>
      </c>
      <c r="K61" s="21">
        <v>4</v>
      </c>
      <c r="L61" s="51" t="s">
        <v>26</v>
      </c>
      <c r="M61" s="62">
        <v>1810</v>
      </c>
      <c r="N61" s="63">
        <f>ROUND(M61*1.001/K61,2)</f>
        <v>452.95</v>
      </c>
      <c r="O61" s="54"/>
      <c r="P61" s="77"/>
      <c r="Q61" s="80">
        <f>K61</f>
        <v>4</v>
      </c>
      <c r="R61" s="23">
        <f>ROUND(Q61*N61,2)</f>
        <v>1811.8</v>
      </c>
      <c r="S61" s="22">
        <f>T61-R61</f>
        <v>362.3599999999999</v>
      </c>
      <c r="T61" s="73">
        <f>ROUND(Q61*N61*1.2,2)</f>
        <v>2174.16</v>
      </c>
      <c r="U61" s="68">
        <f>IF(Q61=0,"—",(Q61*N61*1.2)/Q61)</f>
        <v>543.54</v>
      </c>
      <c r="V61" s="24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s="1" customFormat="1" ht="38.25" x14ac:dyDescent="0.2">
      <c r="B62" s="18"/>
      <c r="C62" s="45"/>
      <c r="D62" s="45"/>
      <c r="E62" s="47">
        <v>54</v>
      </c>
      <c r="F62" s="31" t="s">
        <v>888</v>
      </c>
      <c r="G62" s="20">
        <v>303</v>
      </c>
      <c r="H62" s="19" t="s">
        <v>1867</v>
      </c>
      <c r="I62" s="20" t="s">
        <v>223</v>
      </c>
      <c r="J62" s="19" t="s">
        <v>11</v>
      </c>
      <c r="K62" s="21">
        <v>6</v>
      </c>
      <c r="L62" s="51" t="s">
        <v>26</v>
      </c>
      <c r="M62" s="62">
        <v>42</v>
      </c>
      <c r="N62" s="63">
        <f>ROUND(M62*1.001/K62,2)</f>
        <v>7.01</v>
      </c>
      <c r="O62" s="54"/>
      <c r="P62" s="77"/>
      <c r="Q62" s="80">
        <f>K62</f>
        <v>6</v>
      </c>
      <c r="R62" s="23">
        <f>ROUND(Q62*N62,2)</f>
        <v>42.06</v>
      </c>
      <c r="S62" s="22">
        <f>T62-R62</f>
        <v>8.4099999999999966</v>
      </c>
      <c r="T62" s="73">
        <f>ROUND(Q62*N62*1.2,2)</f>
        <v>50.47</v>
      </c>
      <c r="U62" s="68">
        <f>IF(Q62=0,"—",(Q62*N62*1.2)/Q62)</f>
        <v>8.4120000000000008</v>
      </c>
      <c r="V62" s="24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s="1" customFormat="1" ht="38.25" x14ac:dyDescent="0.2">
      <c r="B63" s="18"/>
      <c r="C63" s="45"/>
      <c r="D63" s="45"/>
      <c r="E63" s="47">
        <v>55</v>
      </c>
      <c r="F63" s="31" t="s">
        <v>889</v>
      </c>
      <c r="G63" s="20">
        <v>3182128</v>
      </c>
      <c r="H63" s="19" t="s">
        <v>1867</v>
      </c>
      <c r="I63" s="20" t="s">
        <v>224</v>
      </c>
      <c r="J63" s="19" t="s">
        <v>11</v>
      </c>
      <c r="K63" s="21">
        <v>1</v>
      </c>
      <c r="L63" s="51" t="s">
        <v>26</v>
      </c>
      <c r="M63" s="62">
        <v>1150</v>
      </c>
      <c r="N63" s="63">
        <f>ROUND(M63*1.001/K63,2)</f>
        <v>1151.1500000000001</v>
      </c>
      <c r="O63" s="54"/>
      <c r="P63" s="77"/>
      <c r="Q63" s="80">
        <f>K63</f>
        <v>1</v>
      </c>
      <c r="R63" s="23">
        <f>ROUND(Q63*N63,2)</f>
        <v>1151.1500000000001</v>
      </c>
      <c r="S63" s="22">
        <f>T63-R63</f>
        <v>230.23000000000002</v>
      </c>
      <c r="T63" s="73">
        <f>ROUND(Q63*N63*1.2,2)</f>
        <v>1381.38</v>
      </c>
      <c r="U63" s="68">
        <f>IF(Q63=0,"—",(Q63*N63*1.2)/Q63)</f>
        <v>1381.38</v>
      </c>
      <c r="V63" s="24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s="1" customFormat="1" ht="38.25" x14ac:dyDescent="0.2">
      <c r="B64" s="18"/>
      <c r="C64" s="45"/>
      <c r="D64" s="45"/>
      <c r="E64" s="47">
        <v>56</v>
      </c>
      <c r="F64" s="31" t="s">
        <v>890</v>
      </c>
      <c r="G64" s="20">
        <v>32009</v>
      </c>
      <c r="H64" s="19" t="s">
        <v>1867</v>
      </c>
      <c r="I64" s="20" t="s">
        <v>225</v>
      </c>
      <c r="J64" s="19" t="s">
        <v>11</v>
      </c>
      <c r="K64" s="21">
        <v>4</v>
      </c>
      <c r="L64" s="51" t="s">
        <v>26</v>
      </c>
      <c r="M64" s="62">
        <v>600</v>
      </c>
      <c r="N64" s="63">
        <f>ROUND(M64*1.001/K64,2)</f>
        <v>150.15</v>
      </c>
      <c r="O64" s="54"/>
      <c r="P64" s="77"/>
      <c r="Q64" s="80">
        <f>K64</f>
        <v>4</v>
      </c>
      <c r="R64" s="23">
        <f>ROUND(Q64*N64,2)</f>
        <v>600.6</v>
      </c>
      <c r="S64" s="22">
        <f>T64-R64</f>
        <v>120.12</v>
      </c>
      <c r="T64" s="73">
        <f>ROUND(Q64*N64*1.2,2)</f>
        <v>720.72</v>
      </c>
      <c r="U64" s="68">
        <f>IF(Q64=0,"—",(Q64*N64*1.2)/Q64)</f>
        <v>180.18</v>
      </c>
      <c r="V64" s="24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s="1" customFormat="1" ht="38.25" x14ac:dyDescent="0.2">
      <c r="B65" s="18"/>
      <c r="C65" s="45"/>
      <c r="D65" s="45"/>
      <c r="E65" s="47">
        <v>57</v>
      </c>
      <c r="F65" s="31" t="s">
        <v>891</v>
      </c>
      <c r="G65" s="20" t="s">
        <v>892</v>
      </c>
      <c r="H65" s="19" t="s">
        <v>1867</v>
      </c>
      <c r="I65" s="20" t="s">
        <v>226</v>
      </c>
      <c r="J65" s="19" t="s">
        <v>11</v>
      </c>
      <c r="K65" s="21">
        <v>2</v>
      </c>
      <c r="L65" s="51" t="s">
        <v>26</v>
      </c>
      <c r="M65" s="62">
        <v>833</v>
      </c>
      <c r="N65" s="63">
        <f>ROUND(M65*1.001/K65,2)</f>
        <v>416.92</v>
      </c>
      <c r="O65" s="54"/>
      <c r="P65" s="77"/>
      <c r="Q65" s="80">
        <f>K65</f>
        <v>2</v>
      </c>
      <c r="R65" s="23">
        <f>ROUND(Q65*N65,2)</f>
        <v>833.84</v>
      </c>
      <c r="S65" s="22">
        <f>T65-R65</f>
        <v>166.76999999999998</v>
      </c>
      <c r="T65" s="73">
        <f>ROUND(Q65*N65*1.2,2)</f>
        <v>1000.61</v>
      </c>
      <c r="U65" s="68">
        <f>IF(Q65=0,"—",(Q65*N65*1.2)/Q65)</f>
        <v>500.30399999999997</v>
      </c>
      <c r="V65" s="24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s="1" customFormat="1" ht="38.25" x14ac:dyDescent="0.2">
      <c r="B66" s="18"/>
      <c r="C66" s="45"/>
      <c r="D66" s="45"/>
      <c r="E66" s="47">
        <v>58</v>
      </c>
      <c r="F66" s="31" t="s">
        <v>893</v>
      </c>
      <c r="G66" s="20" t="s">
        <v>894</v>
      </c>
      <c r="H66" s="19" t="s">
        <v>1867</v>
      </c>
      <c r="I66" s="20" t="s">
        <v>227</v>
      </c>
      <c r="J66" s="19" t="s">
        <v>11</v>
      </c>
      <c r="K66" s="21">
        <v>4</v>
      </c>
      <c r="L66" s="51" t="s">
        <v>26</v>
      </c>
      <c r="M66" s="62">
        <v>45084</v>
      </c>
      <c r="N66" s="63">
        <f>ROUND(M66*1.001/K66,2)</f>
        <v>11282.27</v>
      </c>
      <c r="O66" s="54"/>
      <c r="P66" s="77"/>
      <c r="Q66" s="80">
        <f>K66</f>
        <v>4</v>
      </c>
      <c r="R66" s="23">
        <f>ROUND(Q66*N66,2)</f>
        <v>45129.08</v>
      </c>
      <c r="S66" s="22">
        <f>T66-R66</f>
        <v>9025.82</v>
      </c>
      <c r="T66" s="73">
        <f>ROUND(Q66*N66*1.2,2)</f>
        <v>54154.9</v>
      </c>
      <c r="U66" s="68">
        <f>IF(Q66=0,"—",(Q66*N66*1.2)/Q66)</f>
        <v>13538.724</v>
      </c>
      <c r="V66" s="24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s="1" customFormat="1" ht="38.25" x14ac:dyDescent="0.2">
      <c r="B67" s="18"/>
      <c r="C67" s="45"/>
      <c r="D67" s="45"/>
      <c r="E67" s="47">
        <v>59</v>
      </c>
      <c r="F67" s="31" t="s">
        <v>895</v>
      </c>
      <c r="G67" s="20">
        <v>407</v>
      </c>
      <c r="H67" s="19" t="s">
        <v>1867</v>
      </c>
      <c r="I67" s="20" t="s">
        <v>228</v>
      </c>
      <c r="J67" s="19" t="s">
        <v>11</v>
      </c>
      <c r="K67" s="21">
        <v>1</v>
      </c>
      <c r="L67" s="51" t="s">
        <v>26</v>
      </c>
      <c r="M67" s="62">
        <v>186</v>
      </c>
      <c r="N67" s="63">
        <f>ROUND(M67*1.001/K67,2)</f>
        <v>186.19</v>
      </c>
      <c r="O67" s="54"/>
      <c r="P67" s="77"/>
      <c r="Q67" s="80">
        <f>K67</f>
        <v>1</v>
      </c>
      <c r="R67" s="23">
        <f>ROUND(Q67*N67,2)</f>
        <v>186.19</v>
      </c>
      <c r="S67" s="22">
        <f>T67-R67</f>
        <v>37.240000000000009</v>
      </c>
      <c r="T67" s="73">
        <f>ROUND(Q67*N67*1.2,2)</f>
        <v>223.43</v>
      </c>
      <c r="U67" s="68">
        <f>IF(Q67=0,"—",(Q67*N67*1.2)/Q67)</f>
        <v>223.428</v>
      </c>
      <c r="V67" s="24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s="1" customFormat="1" ht="38.25" x14ac:dyDescent="0.2">
      <c r="B68" s="18"/>
      <c r="C68" s="45"/>
      <c r="D68" s="45"/>
      <c r="E68" s="47">
        <v>60</v>
      </c>
      <c r="F68" s="31" t="s">
        <v>896</v>
      </c>
      <c r="G68" s="20">
        <v>408</v>
      </c>
      <c r="H68" s="19" t="s">
        <v>1867</v>
      </c>
      <c r="I68" s="20" t="s">
        <v>229</v>
      </c>
      <c r="J68" s="19" t="s">
        <v>11</v>
      </c>
      <c r="K68" s="21">
        <v>2</v>
      </c>
      <c r="L68" s="51" t="s">
        <v>26</v>
      </c>
      <c r="M68" s="62">
        <v>90</v>
      </c>
      <c r="N68" s="63">
        <f>ROUND(M68*1.001/K68,2)</f>
        <v>45.05</v>
      </c>
      <c r="O68" s="54"/>
      <c r="P68" s="77"/>
      <c r="Q68" s="80">
        <f>K68</f>
        <v>2</v>
      </c>
      <c r="R68" s="23">
        <f>ROUND(Q68*N68,2)</f>
        <v>90.1</v>
      </c>
      <c r="S68" s="22">
        <f>T68-R68</f>
        <v>18.02000000000001</v>
      </c>
      <c r="T68" s="73">
        <f>ROUND(Q68*N68*1.2,2)</f>
        <v>108.12</v>
      </c>
      <c r="U68" s="68">
        <f>IF(Q68=0,"—",(Q68*N68*1.2)/Q68)</f>
        <v>54.059999999999995</v>
      </c>
      <c r="V68" s="24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s="1" customFormat="1" ht="38.25" x14ac:dyDescent="0.2">
      <c r="B69" s="18"/>
      <c r="C69" s="45"/>
      <c r="D69" s="45"/>
      <c r="E69" s="47">
        <v>61</v>
      </c>
      <c r="F69" s="31" t="s">
        <v>897</v>
      </c>
      <c r="G69" s="20">
        <v>416</v>
      </c>
      <c r="H69" s="19" t="s">
        <v>1867</v>
      </c>
      <c r="I69" s="20" t="s">
        <v>230</v>
      </c>
      <c r="J69" s="19" t="s">
        <v>11</v>
      </c>
      <c r="K69" s="21">
        <v>5</v>
      </c>
      <c r="L69" s="51" t="s">
        <v>26</v>
      </c>
      <c r="M69" s="62">
        <v>250</v>
      </c>
      <c r="N69" s="63">
        <f>ROUND(M69*1.001/K69,2)</f>
        <v>50.05</v>
      </c>
      <c r="O69" s="54"/>
      <c r="P69" s="77"/>
      <c r="Q69" s="80">
        <f>K69</f>
        <v>5</v>
      </c>
      <c r="R69" s="23">
        <f>ROUND(Q69*N69,2)</f>
        <v>250.25</v>
      </c>
      <c r="S69" s="22">
        <f>T69-R69</f>
        <v>50.050000000000011</v>
      </c>
      <c r="T69" s="73">
        <f>ROUND(Q69*N69*1.2,2)</f>
        <v>300.3</v>
      </c>
      <c r="U69" s="68">
        <f>IF(Q69=0,"—",(Q69*N69*1.2)/Q69)</f>
        <v>60.06</v>
      </c>
      <c r="V69" s="24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s="1" customFormat="1" ht="38.25" x14ac:dyDescent="0.2">
      <c r="B70" s="18"/>
      <c r="C70" s="45"/>
      <c r="D70" s="45"/>
      <c r="E70" s="47">
        <v>62</v>
      </c>
      <c r="F70" s="31" t="s">
        <v>898</v>
      </c>
      <c r="G70" s="20" t="s">
        <v>24</v>
      </c>
      <c r="H70" s="19" t="s">
        <v>1867</v>
      </c>
      <c r="I70" s="20" t="s">
        <v>231</v>
      </c>
      <c r="J70" s="19" t="s">
        <v>11</v>
      </c>
      <c r="K70" s="21">
        <v>3</v>
      </c>
      <c r="L70" s="51" t="s">
        <v>26</v>
      </c>
      <c r="M70" s="62">
        <v>750</v>
      </c>
      <c r="N70" s="63">
        <f>ROUND(M70*1.001/K70,2)</f>
        <v>250.25</v>
      </c>
      <c r="O70" s="54"/>
      <c r="P70" s="77"/>
      <c r="Q70" s="80">
        <f>K70</f>
        <v>3</v>
      </c>
      <c r="R70" s="23">
        <f>ROUND(Q70*N70,2)</f>
        <v>750.75</v>
      </c>
      <c r="S70" s="22">
        <f>T70-R70</f>
        <v>150.14999999999998</v>
      </c>
      <c r="T70" s="73">
        <f>ROUND(Q70*N70*1.2,2)</f>
        <v>900.9</v>
      </c>
      <c r="U70" s="68">
        <f>IF(Q70=0,"—",(Q70*N70*1.2)/Q70)</f>
        <v>300.3</v>
      </c>
      <c r="V70" s="2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s="1" customFormat="1" ht="38.25" x14ac:dyDescent="0.2">
      <c r="B71" s="18"/>
      <c r="C71" s="45"/>
      <c r="D71" s="45"/>
      <c r="E71" s="47">
        <v>63</v>
      </c>
      <c r="F71" s="31" t="s">
        <v>899</v>
      </c>
      <c r="G71" s="20" t="s">
        <v>900</v>
      </c>
      <c r="H71" s="19" t="s">
        <v>1867</v>
      </c>
      <c r="I71" s="20" t="s">
        <v>232</v>
      </c>
      <c r="J71" s="19" t="s">
        <v>11</v>
      </c>
      <c r="K71" s="21">
        <v>1</v>
      </c>
      <c r="L71" s="51" t="s">
        <v>26</v>
      </c>
      <c r="M71" s="62">
        <v>291.7</v>
      </c>
      <c r="N71" s="63">
        <f>ROUND(M71*1.001/K71,2)</f>
        <v>291.99</v>
      </c>
      <c r="O71" s="54"/>
      <c r="P71" s="77"/>
      <c r="Q71" s="80">
        <f>K71</f>
        <v>1</v>
      </c>
      <c r="R71" s="23">
        <f>ROUND(Q71*N71,2)</f>
        <v>291.99</v>
      </c>
      <c r="S71" s="22">
        <f>T71-R71</f>
        <v>58.399999999999977</v>
      </c>
      <c r="T71" s="73">
        <f>ROUND(Q71*N71*1.2,2)</f>
        <v>350.39</v>
      </c>
      <c r="U71" s="68">
        <f>IF(Q71=0,"—",(Q71*N71*1.2)/Q71)</f>
        <v>350.38799999999998</v>
      </c>
      <c r="V71" s="24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s="1" customFormat="1" ht="38.25" x14ac:dyDescent="0.2">
      <c r="B72" s="18"/>
      <c r="C72" s="45"/>
      <c r="D72" s="45"/>
      <c r="E72" s="47">
        <v>64</v>
      </c>
      <c r="F72" s="31" t="s">
        <v>901</v>
      </c>
      <c r="G72" s="20" t="s">
        <v>902</v>
      </c>
      <c r="H72" s="19" t="s">
        <v>1867</v>
      </c>
      <c r="I72" s="20" t="s">
        <v>233</v>
      </c>
      <c r="J72" s="19" t="s">
        <v>11</v>
      </c>
      <c r="K72" s="21">
        <v>3</v>
      </c>
      <c r="L72" s="51" t="s">
        <v>26</v>
      </c>
      <c r="M72" s="62">
        <v>120</v>
      </c>
      <c r="N72" s="63">
        <f>ROUND(M72*1.001/K72,2)</f>
        <v>40.04</v>
      </c>
      <c r="O72" s="54"/>
      <c r="P72" s="77"/>
      <c r="Q72" s="80">
        <f>K72</f>
        <v>3</v>
      </c>
      <c r="R72" s="23">
        <f>ROUND(Q72*N72,2)</f>
        <v>120.12</v>
      </c>
      <c r="S72" s="22">
        <f>T72-R72</f>
        <v>24.019999999999982</v>
      </c>
      <c r="T72" s="73">
        <f>ROUND(Q72*N72*1.2,2)</f>
        <v>144.13999999999999</v>
      </c>
      <c r="U72" s="68">
        <f>IF(Q72=0,"—",(Q72*N72*1.2)/Q72)</f>
        <v>48.048000000000002</v>
      </c>
      <c r="V72" s="24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s="1" customFormat="1" ht="38.25" x14ac:dyDescent="0.2">
      <c r="B73" s="18"/>
      <c r="C73" s="45"/>
      <c r="D73" s="45"/>
      <c r="E73" s="47">
        <v>65</v>
      </c>
      <c r="F73" s="31" t="s">
        <v>903</v>
      </c>
      <c r="G73" s="20">
        <v>60201</v>
      </c>
      <c r="H73" s="19" t="s">
        <v>1867</v>
      </c>
      <c r="I73" s="20" t="s">
        <v>234</v>
      </c>
      <c r="J73" s="19" t="s">
        <v>11</v>
      </c>
      <c r="K73" s="21">
        <v>1</v>
      </c>
      <c r="L73" s="51" t="s">
        <v>26</v>
      </c>
      <c r="M73" s="62">
        <v>8.73</v>
      </c>
      <c r="N73" s="63">
        <f>ROUND(M73*1.001/K73,2)</f>
        <v>8.74</v>
      </c>
      <c r="O73" s="54"/>
      <c r="P73" s="77"/>
      <c r="Q73" s="80">
        <f>K73</f>
        <v>1</v>
      </c>
      <c r="R73" s="23">
        <f>ROUND(Q73*N73,2)</f>
        <v>8.74</v>
      </c>
      <c r="S73" s="22">
        <f>T73-R73</f>
        <v>1.75</v>
      </c>
      <c r="T73" s="73">
        <f>ROUND(Q73*N73*1.2,2)</f>
        <v>10.49</v>
      </c>
      <c r="U73" s="68">
        <f>IF(Q73=0,"—",(Q73*N73*1.2)/Q73)</f>
        <v>10.488</v>
      </c>
      <c r="V73" s="24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s="1" customFormat="1" ht="38.25" x14ac:dyDescent="0.2">
      <c r="B74" s="18"/>
      <c r="C74" s="45"/>
      <c r="D74" s="45"/>
      <c r="E74" s="47">
        <v>66</v>
      </c>
      <c r="F74" s="31" t="s">
        <v>905</v>
      </c>
      <c r="G74" s="20" t="s">
        <v>906</v>
      </c>
      <c r="H74" s="19" t="s">
        <v>1867</v>
      </c>
      <c r="I74" s="20" t="s">
        <v>236</v>
      </c>
      <c r="J74" s="19" t="s">
        <v>11</v>
      </c>
      <c r="K74" s="21">
        <v>4</v>
      </c>
      <c r="L74" s="51" t="s">
        <v>26</v>
      </c>
      <c r="M74" s="62">
        <v>620</v>
      </c>
      <c r="N74" s="63">
        <f>ROUND(M74*1.001/K74,2)</f>
        <v>155.16</v>
      </c>
      <c r="O74" s="54"/>
      <c r="P74" s="77"/>
      <c r="Q74" s="80">
        <f>K74</f>
        <v>4</v>
      </c>
      <c r="R74" s="23">
        <f>ROUND(Q74*N74,2)</f>
        <v>620.64</v>
      </c>
      <c r="S74" s="22">
        <f>T74-R74</f>
        <v>124.13</v>
      </c>
      <c r="T74" s="73">
        <f>ROUND(Q74*N74*1.2,2)</f>
        <v>744.77</v>
      </c>
      <c r="U74" s="68">
        <f>IF(Q74=0,"—",(Q74*N74*1.2)/Q74)</f>
        <v>186.19199999999998</v>
      </c>
      <c r="V74" s="24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s="1" customFormat="1" ht="38.25" x14ac:dyDescent="0.2">
      <c r="B75" s="18"/>
      <c r="C75" s="45"/>
      <c r="D75" s="45"/>
      <c r="E75" s="47">
        <v>67</v>
      </c>
      <c r="F75" s="31" t="s">
        <v>907</v>
      </c>
      <c r="G75" s="20" t="s">
        <v>908</v>
      </c>
      <c r="H75" s="19" t="s">
        <v>1867</v>
      </c>
      <c r="I75" s="20" t="s">
        <v>237</v>
      </c>
      <c r="J75" s="19" t="s">
        <v>11</v>
      </c>
      <c r="K75" s="21">
        <v>7</v>
      </c>
      <c r="L75" s="51" t="s">
        <v>26</v>
      </c>
      <c r="M75" s="62">
        <v>959</v>
      </c>
      <c r="N75" s="63">
        <f>ROUND(M75*1.001/K75,2)</f>
        <v>137.13999999999999</v>
      </c>
      <c r="O75" s="54"/>
      <c r="P75" s="77"/>
      <c r="Q75" s="80">
        <f>K75</f>
        <v>7</v>
      </c>
      <c r="R75" s="23">
        <f>ROUND(Q75*N75,2)</f>
        <v>959.98</v>
      </c>
      <c r="S75" s="22">
        <f>T75-R75</f>
        <v>192</v>
      </c>
      <c r="T75" s="73">
        <f>ROUND(Q75*N75*1.2,2)</f>
        <v>1151.98</v>
      </c>
      <c r="U75" s="68">
        <f>IF(Q75=0,"—",(Q75*N75*1.2)/Q75)</f>
        <v>164.56799999999998</v>
      </c>
      <c r="V75" s="24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s="1" customFormat="1" ht="38.25" x14ac:dyDescent="0.2">
      <c r="B76" s="18"/>
      <c r="C76" s="45"/>
      <c r="D76" s="45"/>
      <c r="E76" s="47">
        <v>68</v>
      </c>
      <c r="F76" s="31" t="s">
        <v>909</v>
      </c>
      <c r="G76" s="20">
        <v>6219</v>
      </c>
      <c r="H76" s="19" t="s">
        <v>1867</v>
      </c>
      <c r="I76" s="20" t="s">
        <v>238</v>
      </c>
      <c r="J76" s="19" t="s">
        <v>11</v>
      </c>
      <c r="K76" s="21">
        <v>3</v>
      </c>
      <c r="L76" s="51" t="s">
        <v>26</v>
      </c>
      <c r="M76" s="62">
        <v>9</v>
      </c>
      <c r="N76" s="63">
        <f>ROUND(M76*1.001/K76,2)</f>
        <v>3</v>
      </c>
      <c r="O76" s="54"/>
      <c r="P76" s="77"/>
      <c r="Q76" s="80">
        <f>K76</f>
        <v>3</v>
      </c>
      <c r="R76" s="23">
        <f>ROUND(Q76*N76,2)</f>
        <v>9</v>
      </c>
      <c r="S76" s="22">
        <f>T76-R76</f>
        <v>1.8000000000000007</v>
      </c>
      <c r="T76" s="73">
        <f>ROUND(Q76*N76*1.2,2)</f>
        <v>10.8</v>
      </c>
      <c r="U76" s="68">
        <f>IF(Q76=0,"—",(Q76*N76*1.2)/Q76)</f>
        <v>3.5999999999999996</v>
      </c>
      <c r="V76" s="24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s="1" customFormat="1" ht="38.25" x14ac:dyDescent="0.2">
      <c r="B77" s="18"/>
      <c r="C77" s="45"/>
      <c r="D77" s="45"/>
      <c r="E77" s="47">
        <v>69</v>
      </c>
      <c r="F77" s="31" t="s">
        <v>910</v>
      </c>
      <c r="G77" s="20" t="s">
        <v>911</v>
      </c>
      <c r="H77" s="19" t="s">
        <v>1867</v>
      </c>
      <c r="I77" s="20" t="s">
        <v>239</v>
      </c>
      <c r="J77" s="19" t="s">
        <v>11</v>
      </c>
      <c r="K77" s="21">
        <v>7</v>
      </c>
      <c r="L77" s="51" t="s">
        <v>26</v>
      </c>
      <c r="M77" s="62">
        <v>896</v>
      </c>
      <c r="N77" s="63">
        <f>ROUND(M77*1.001/K77,2)</f>
        <v>128.13</v>
      </c>
      <c r="O77" s="54"/>
      <c r="P77" s="77"/>
      <c r="Q77" s="80">
        <f>K77</f>
        <v>7</v>
      </c>
      <c r="R77" s="23">
        <f>ROUND(Q77*N77,2)</f>
        <v>896.91</v>
      </c>
      <c r="S77" s="22">
        <f>T77-R77</f>
        <v>179.38</v>
      </c>
      <c r="T77" s="73">
        <f>ROUND(Q77*N77*1.2,2)</f>
        <v>1076.29</v>
      </c>
      <c r="U77" s="68">
        <f>IF(Q77=0,"—",(Q77*N77*1.2)/Q77)</f>
        <v>153.756</v>
      </c>
      <c r="V77" s="24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s="1" customFormat="1" ht="38.25" x14ac:dyDescent="0.2">
      <c r="B78" s="18"/>
      <c r="C78" s="45"/>
      <c r="D78" s="45"/>
      <c r="E78" s="47">
        <v>70</v>
      </c>
      <c r="F78" s="31" t="s">
        <v>912</v>
      </c>
      <c r="G78" s="20" t="s">
        <v>913</v>
      </c>
      <c r="H78" s="19" t="s">
        <v>1867</v>
      </c>
      <c r="I78" s="20" t="s">
        <v>240</v>
      </c>
      <c r="J78" s="19" t="s">
        <v>11</v>
      </c>
      <c r="K78" s="21">
        <v>2</v>
      </c>
      <c r="L78" s="51" t="s">
        <v>26</v>
      </c>
      <c r="M78" s="62">
        <v>430</v>
      </c>
      <c r="N78" s="63">
        <f>ROUND(M78*1.001/K78,2)</f>
        <v>215.22</v>
      </c>
      <c r="O78" s="54"/>
      <c r="P78" s="77"/>
      <c r="Q78" s="80">
        <f>K78</f>
        <v>2</v>
      </c>
      <c r="R78" s="23">
        <f>ROUND(Q78*N78,2)</f>
        <v>430.44</v>
      </c>
      <c r="S78" s="22">
        <f>T78-R78</f>
        <v>86.089999999999975</v>
      </c>
      <c r="T78" s="73">
        <f>ROUND(Q78*N78*1.2,2)</f>
        <v>516.53</v>
      </c>
      <c r="U78" s="68">
        <f>IF(Q78=0,"—",(Q78*N78*1.2)/Q78)</f>
        <v>258.26400000000001</v>
      </c>
      <c r="V78" s="24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s="1" customFormat="1" ht="38.25" x14ac:dyDescent="0.2">
      <c r="B79" s="18"/>
      <c r="C79" s="45"/>
      <c r="D79" s="45"/>
      <c r="E79" s="47">
        <v>71</v>
      </c>
      <c r="F79" s="31" t="s">
        <v>914</v>
      </c>
      <c r="G79" s="20" t="s">
        <v>915</v>
      </c>
      <c r="H79" s="19" t="s">
        <v>1867</v>
      </c>
      <c r="I79" s="20" t="s">
        <v>241</v>
      </c>
      <c r="J79" s="19" t="s">
        <v>11</v>
      </c>
      <c r="K79" s="21">
        <v>6</v>
      </c>
      <c r="L79" s="51" t="s">
        <v>26</v>
      </c>
      <c r="M79" s="62">
        <v>540</v>
      </c>
      <c r="N79" s="63">
        <f>ROUND(M79*1.001/K79,2)</f>
        <v>90.09</v>
      </c>
      <c r="O79" s="54"/>
      <c r="P79" s="77"/>
      <c r="Q79" s="80">
        <f>K79</f>
        <v>6</v>
      </c>
      <c r="R79" s="23">
        <f>ROUND(Q79*N79,2)</f>
        <v>540.54</v>
      </c>
      <c r="S79" s="22">
        <f>T79-R79</f>
        <v>108.11000000000001</v>
      </c>
      <c r="T79" s="73">
        <f>ROUND(Q79*N79*1.2,2)</f>
        <v>648.65</v>
      </c>
      <c r="U79" s="68">
        <f>IF(Q79=0,"—",(Q79*N79*1.2)/Q79)</f>
        <v>108.10799999999999</v>
      </c>
      <c r="V79" s="24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s="1" customFormat="1" ht="38.25" x14ac:dyDescent="0.2">
      <c r="B80" s="18"/>
      <c r="C80" s="45"/>
      <c r="D80" s="45"/>
      <c r="E80" s="47">
        <v>72</v>
      </c>
      <c r="F80" s="31" t="s">
        <v>916</v>
      </c>
      <c r="G80" s="20" t="s">
        <v>917</v>
      </c>
      <c r="H80" s="19" t="s">
        <v>1867</v>
      </c>
      <c r="I80" s="20" t="s">
        <v>242</v>
      </c>
      <c r="J80" s="19" t="s">
        <v>11</v>
      </c>
      <c r="K80" s="21">
        <v>4</v>
      </c>
      <c r="L80" s="51" t="s">
        <v>26</v>
      </c>
      <c r="M80" s="62">
        <v>620</v>
      </c>
      <c r="N80" s="63">
        <f>ROUND(M80*1.001/K80,2)</f>
        <v>155.16</v>
      </c>
      <c r="O80" s="54"/>
      <c r="P80" s="77"/>
      <c r="Q80" s="80">
        <f>K80</f>
        <v>4</v>
      </c>
      <c r="R80" s="23">
        <f>ROUND(Q80*N80,2)</f>
        <v>620.64</v>
      </c>
      <c r="S80" s="22">
        <f>T80-R80</f>
        <v>124.13</v>
      </c>
      <c r="T80" s="73">
        <f>ROUND(Q80*N80*1.2,2)</f>
        <v>744.77</v>
      </c>
      <c r="U80" s="68">
        <f>IF(Q80=0,"—",(Q80*N80*1.2)/Q80)</f>
        <v>186.19199999999998</v>
      </c>
      <c r="V80" s="24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s="1" customFormat="1" ht="38.25" x14ac:dyDescent="0.2">
      <c r="B81" s="18"/>
      <c r="C81" s="45"/>
      <c r="D81" s="45"/>
      <c r="E81" s="47">
        <v>73</v>
      </c>
      <c r="F81" s="31" t="s">
        <v>918</v>
      </c>
      <c r="G81" s="20">
        <v>62310</v>
      </c>
      <c r="H81" s="19" t="s">
        <v>1867</v>
      </c>
      <c r="I81" s="20" t="s">
        <v>243</v>
      </c>
      <c r="J81" s="19" t="s">
        <v>11</v>
      </c>
      <c r="K81" s="21">
        <v>4</v>
      </c>
      <c r="L81" s="51" t="s">
        <v>26</v>
      </c>
      <c r="M81" s="62">
        <v>1440</v>
      </c>
      <c r="N81" s="63">
        <f>ROUND(M81*1.001/K81,2)</f>
        <v>360.36</v>
      </c>
      <c r="O81" s="54"/>
      <c r="P81" s="77"/>
      <c r="Q81" s="80">
        <f>K81</f>
        <v>4</v>
      </c>
      <c r="R81" s="23">
        <f>ROUND(Q81*N81,2)</f>
        <v>1441.44</v>
      </c>
      <c r="S81" s="22">
        <f>T81-R81</f>
        <v>288.28999999999996</v>
      </c>
      <c r="T81" s="73">
        <f>ROUND(Q81*N81*1.2,2)</f>
        <v>1729.73</v>
      </c>
      <c r="U81" s="68">
        <f>IF(Q81=0,"—",(Q81*N81*1.2)/Q81)</f>
        <v>432.43200000000002</v>
      </c>
      <c r="V81" s="24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s="1" customFormat="1" ht="38.25" x14ac:dyDescent="0.2">
      <c r="B82" s="18"/>
      <c r="C82" s="45"/>
      <c r="D82" s="45"/>
      <c r="E82" s="47">
        <v>74</v>
      </c>
      <c r="F82" s="31" t="s">
        <v>919</v>
      </c>
      <c r="G82" s="20">
        <v>62312</v>
      </c>
      <c r="H82" s="19" t="s">
        <v>1867</v>
      </c>
      <c r="I82" s="20" t="s">
        <v>244</v>
      </c>
      <c r="J82" s="19" t="s">
        <v>11</v>
      </c>
      <c r="K82" s="21">
        <v>2</v>
      </c>
      <c r="L82" s="51" t="s">
        <v>26</v>
      </c>
      <c r="M82" s="62">
        <v>948</v>
      </c>
      <c r="N82" s="63">
        <f>ROUND(M82*1.001/K82,2)</f>
        <v>474.47</v>
      </c>
      <c r="O82" s="54"/>
      <c r="P82" s="77"/>
      <c r="Q82" s="80">
        <f>K82</f>
        <v>2</v>
      </c>
      <c r="R82" s="23">
        <f>ROUND(Q82*N82,2)</f>
        <v>948.94</v>
      </c>
      <c r="S82" s="22">
        <f>T82-R82</f>
        <v>189.78999999999996</v>
      </c>
      <c r="T82" s="73">
        <f>ROUND(Q82*N82*1.2,2)</f>
        <v>1138.73</v>
      </c>
      <c r="U82" s="68">
        <f>IF(Q82=0,"—",(Q82*N82*1.2)/Q82)</f>
        <v>569.36400000000003</v>
      </c>
      <c r="V82" s="24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s="1" customFormat="1" ht="38.25" x14ac:dyDescent="0.2">
      <c r="B83" s="18"/>
      <c r="C83" s="45"/>
      <c r="D83" s="45"/>
      <c r="E83" s="47">
        <v>75</v>
      </c>
      <c r="F83" s="31" t="s">
        <v>920</v>
      </c>
      <c r="G83" s="20" t="s">
        <v>921</v>
      </c>
      <c r="H83" s="19" t="s">
        <v>1867</v>
      </c>
      <c r="I83" s="20" t="s">
        <v>245</v>
      </c>
      <c r="J83" s="19" t="s">
        <v>11</v>
      </c>
      <c r="K83" s="21">
        <v>3</v>
      </c>
      <c r="L83" s="51" t="s">
        <v>26</v>
      </c>
      <c r="M83" s="62">
        <v>1140</v>
      </c>
      <c r="N83" s="63">
        <f>ROUND(M83*1.001/K83,2)</f>
        <v>380.38</v>
      </c>
      <c r="O83" s="54"/>
      <c r="P83" s="77"/>
      <c r="Q83" s="80">
        <f>K83</f>
        <v>3</v>
      </c>
      <c r="R83" s="23">
        <f>ROUND(Q83*N83,2)</f>
        <v>1141.1400000000001</v>
      </c>
      <c r="S83" s="22">
        <f>T83-R83</f>
        <v>228.22999999999979</v>
      </c>
      <c r="T83" s="73">
        <f>ROUND(Q83*N83*1.2,2)</f>
        <v>1369.37</v>
      </c>
      <c r="U83" s="68">
        <f>IF(Q83=0,"—",(Q83*N83*1.2)/Q83)</f>
        <v>456.4559999999999</v>
      </c>
      <c r="V83" s="24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s="1" customFormat="1" ht="38.25" x14ac:dyDescent="0.2">
      <c r="B84" s="18"/>
      <c r="C84" s="45"/>
      <c r="D84" s="45"/>
      <c r="E84" s="47">
        <v>76</v>
      </c>
      <c r="F84" s="31" t="s">
        <v>922</v>
      </c>
      <c r="G84" s="20" t="s">
        <v>24</v>
      </c>
      <c r="H84" s="19" t="s">
        <v>1867</v>
      </c>
      <c r="I84" s="20" t="s">
        <v>246</v>
      </c>
      <c r="J84" s="19" t="s">
        <v>11</v>
      </c>
      <c r="K84" s="21">
        <v>6</v>
      </c>
      <c r="L84" s="51" t="s">
        <v>26</v>
      </c>
      <c r="M84" s="62">
        <v>180</v>
      </c>
      <c r="N84" s="63">
        <f>ROUND(M84*1.001/K84,2)</f>
        <v>30.03</v>
      </c>
      <c r="O84" s="54"/>
      <c r="P84" s="77"/>
      <c r="Q84" s="80">
        <f>K84</f>
        <v>6</v>
      </c>
      <c r="R84" s="23">
        <f>ROUND(Q84*N84,2)</f>
        <v>180.18</v>
      </c>
      <c r="S84" s="22">
        <f>T84-R84</f>
        <v>36.039999999999992</v>
      </c>
      <c r="T84" s="73">
        <f>ROUND(Q84*N84*1.2,2)</f>
        <v>216.22</v>
      </c>
      <c r="U84" s="68">
        <f>IF(Q84=0,"—",(Q84*N84*1.2)/Q84)</f>
        <v>36.036000000000001</v>
      </c>
      <c r="V84" s="24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s="1" customFormat="1" ht="38.25" x14ac:dyDescent="0.2">
      <c r="B85" s="18"/>
      <c r="C85" s="45"/>
      <c r="D85" s="45"/>
      <c r="E85" s="47">
        <v>77</v>
      </c>
      <c r="F85" s="31" t="s">
        <v>923</v>
      </c>
      <c r="G85" s="20" t="s">
        <v>924</v>
      </c>
      <c r="H85" s="19" t="s">
        <v>1867</v>
      </c>
      <c r="I85" s="20" t="s">
        <v>247</v>
      </c>
      <c r="J85" s="19" t="s">
        <v>11</v>
      </c>
      <c r="K85" s="21">
        <v>1</v>
      </c>
      <c r="L85" s="51" t="s">
        <v>26</v>
      </c>
      <c r="M85" s="62">
        <v>77</v>
      </c>
      <c r="N85" s="63">
        <f>ROUND(M85*1.001/K85,2)</f>
        <v>77.08</v>
      </c>
      <c r="O85" s="54"/>
      <c r="P85" s="77"/>
      <c r="Q85" s="80">
        <f>K85</f>
        <v>1</v>
      </c>
      <c r="R85" s="23">
        <f>ROUND(Q85*N85,2)</f>
        <v>77.08</v>
      </c>
      <c r="S85" s="22">
        <f>T85-R85</f>
        <v>15.420000000000002</v>
      </c>
      <c r="T85" s="73">
        <f>ROUND(Q85*N85*1.2,2)</f>
        <v>92.5</v>
      </c>
      <c r="U85" s="68">
        <f>IF(Q85=0,"—",(Q85*N85*1.2)/Q85)</f>
        <v>92.495999999999995</v>
      </c>
      <c r="V85" s="24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s="1" customFormat="1" ht="38.25" x14ac:dyDescent="0.2">
      <c r="B86" s="18"/>
      <c r="C86" s="45"/>
      <c r="D86" s="45"/>
      <c r="E86" s="47">
        <v>78</v>
      </c>
      <c r="F86" s="31" t="s">
        <v>925</v>
      </c>
      <c r="G86" s="20" t="s">
        <v>926</v>
      </c>
      <c r="H86" s="19" t="s">
        <v>1867</v>
      </c>
      <c r="I86" s="20" t="s">
        <v>248</v>
      </c>
      <c r="J86" s="19" t="s">
        <v>11</v>
      </c>
      <c r="K86" s="21">
        <v>1</v>
      </c>
      <c r="L86" s="51" t="s">
        <v>26</v>
      </c>
      <c r="M86" s="62">
        <v>187</v>
      </c>
      <c r="N86" s="63">
        <f>ROUND(M86*1.001/K86,2)</f>
        <v>187.19</v>
      </c>
      <c r="O86" s="54"/>
      <c r="P86" s="77"/>
      <c r="Q86" s="80">
        <f>K86</f>
        <v>1</v>
      </c>
      <c r="R86" s="23">
        <f>ROUND(Q86*N86,2)</f>
        <v>187.19</v>
      </c>
      <c r="S86" s="22">
        <f>T86-R86</f>
        <v>37.44</v>
      </c>
      <c r="T86" s="73">
        <f>ROUND(Q86*N86*1.2,2)</f>
        <v>224.63</v>
      </c>
      <c r="U86" s="68">
        <f>IF(Q86=0,"—",(Q86*N86*1.2)/Q86)</f>
        <v>224.62799999999999</v>
      </c>
      <c r="V86" s="24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s="1" customFormat="1" ht="38.25" x14ac:dyDescent="0.2">
      <c r="B87" s="18"/>
      <c r="C87" s="45"/>
      <c r="D87" s="45"/>
      <c r="E87" s="47">
        <v>79</v>
      </c>
      <c r="F87" s="31" t="s">
        <v>927</v>
      </c>
      <c r="G87" s="20" t="s">
        <v>928</v>
      </c>
      <c r="H87" s="19" t="s">
        <v>1867</v>
      </c>
      <c r="I87" s="20" t="s">
        <v>249</v>
      </c>
      <c r="J87" s="19" t="s">
        <v>11</v>
      </c>
      <c r="K87" s="21">
        <v>2</v>
      </c>
      <c r="L87" s="51" t="s">
        <v>26</v>
      </c>
      <c r="M87" s="62">
        <v>354</v>
      </c>
      <c r="N87" s="63">
        <f>ROUND(M87*1.001/K87,2)</f>
        <v>177.18</v>
      </c>
      <c r="O87" s="54"/>
      <c r="P87" s="77"/>
      <c r="Q87" s="80">
        <f>K87</f>
        <v>2</v>
      </c>
      <c r="R87" s="23">
        <f>ROUND(Q87*N87,2)</f>
        <v>354.36</v>
      </c>
      <c r="S87" s="22">
        <f>T87-R87</f>
        <v>70.87</v>
      </c>
      <c r="T87" s="73">
        <f>ROUND(Q87*N87*1.2,2)</f>
        <v>425.23</v>
      </c>
      <c r="U87" s="68">
        <f>IF(Q87=0,"—",(Q87*N87*1.2)/Q87)</f>
        <v>212.61600000000001</v>
      </c>
      <c r="V87" s="24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s="1" customFormat="1" ht="38.25" x14ac:dyDescent="0.2">
      <c r="B88" s="18"/>
      <c r="C88" s="45"/>
      <c r="D88" s="45"/>
      <c r="E88" s="47">
        <v>80</v>
      </c>
      <c r="F88" s="31" t="s">
        <v>929</v>
      </c>
      <c r="G88" s="20" t="s">
        <v>24</v>
      </c>
      <c r="H88" s="19" t="s">
        <v>1867</v>
      </c>
      <c r="I88" s="20" t="s">
        <v>250</v>
      </c>
      <c r="J88" s="19" t="s">
        <v>11</v>
      </c>
      <c r="K88" s="21">
        <v>2</v>
      </c>
      <c r="L88" s="51" t="s">
        <v>26</v>
      </c>
      <c r="M88" s="62">
        <v>360</v>
      </c>
      <c r="N88" s="63">
        <f>ROUND(M88*1.001/K88,2)</f>
        <v>180.18</v>
      </c>
      <c r="O88" s="54"/>
      <c r="P88" s="77"/>
      <c r="Q88" s="80">
        <f>K88</f>
        <v>2</v>
      </c>
      <c r="R88" s="23">
        <f>ROUND(Q88*N88,2)</f>
        <v>360.36</v>
      </c>
      <c r="S88" s="22">
        <f>T88-R88</f>
        <v>72.069999999999993</v>
      </c>
      <c r="T88" s="73">
        <f>ROUND(Q88*N88*1.2,2)</f>
        <v>432.43</v>
      </c>
      <c r="U88" s="68">
        <f>IF(Q88=0,"—",(Q88*N88*1.2)/Q88)</f>
        <v>216.21600000000001</v>
      </c>
      <c r="V88" s="24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s="1" customFormat="1" ht="38.25" x14ac:dyDescent="0.2">
      <c r="B89" s="18"/>
      <c r="C89" s="45"/>
      <c r="D89" s="45"/>
      <c r="E89" s="47">
        <v>81</v>
      </c>
      <c r="F89" s="31" t="s">
        <v>930</v>
      </c>
      <c r="G89" s="20">
        <v>7215</v>
      </c>
      <c r="H89" s="19" t="s">
        <v>1867</v>
      </c>
      <c r="I89" s="20" t="s">
        <v>251</v>
      </c>
      <c r="J89" s="19" t="s">
        <v>11</v>
      </c>
      <c r="K89" s="21">
        <v>6</v>
      </c>
      <c r="L89" s="51" t="s">
        <v>26</v>
      </c>
      <c r="M89" s="62">
        <v>300</v>
      </c>
      <c r="N89" s="63">
        <f>ROUND(M89*1.001/K89,2)</f>
        <v>50.05</v>
      </c>
      <c r="O89" s="54"/>
      <c r="P89" s="77"/>
      <c r="Q89" s="80">
        <f>K89</f>
        <v>6</v>
      </c>
      <c r="R89" s="23">
        <f>ROUND(Q89*N89,2)</f>
        <v>300.3</v>
      </c>
      <c r="S89" s="22">
        <f>T89-R89</f>
        <v>60.06</v>
      </c>
      <c r="T89" s="73">
        <f>ROUND(Q89*N89*1.2,2)</f>
        <v>360.36</v>
      </c>
      <c r="U89" s="68">
        <f>IF(Q89=0,"—",(Q89*N89*1.2)/Q89)</f>
        <v>60.059999999999995</v>
      </c>
      <c r="V89" s="24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s="1" customFormat="1" ht="38.25" x14ac:dyDescent="0.2">
      <c r="B90" s="18"/>
      <c r="C90" s="45"/>
      <c r="D90" s="45"/>
      <c r="E90" s="47">
        <v>82</v>
      </c>
      <c r="F90" s="31" t="s">
        <v>931</v>
      </c>
      <c r="G90" s="20" t="s">
        <v>932</v>
      </c>
      <c r="H90" s="19" t="s">
        <v>1867</v>
      </c>
      <c r="I90" s="20" t="s">
        <v>252</v>
      </c>
      <c r="J90" s="19" t="s">
        <v>11</v>
      </c>
      <c r="K90" s="21">
        <v>3</v>
      </c>
      <c r="L90" s="51" t="s">
        <v>26</v>
      </c>
      <c r="M90" s="62">
        <v>360</v>
      </c>
      <c r="N90" s="63">
        <f>ROUND(M90*1.001/K90,2)</f>
        <v>120.12</v>
      </c>
      <c r="O90" s="54"/>
      <c r="P90" s="77"/>
      <c r="Q90" s="80">
        <f>K90</f>
        <v>3</v>
      </c>
      <c r="R90" s="23">
        <f>ROUND(Q90*N90,2)</f>
        <v>360.36</v>
      </c>
      <c r="S90" s="22">
        <f>T90-R90</f>
        <v>72.069999999999993</v>
      </c>
      <c r="T90" s="73">
        <f>ROUND(Q90*N90*1.2,2)</f>
        <v>432.43</v>
      </c>
      <c r="U90" s="68">
        <f>IF(Q90=0,"—",(Q90*N90*1.2)/Q90)</f>
        <v>144.14400000000001</v>
      </c>
      <c r="V90" s="24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s="1" customFormat="1" ht="38.25" x14ac:dyDescent="0.2">
      <c r="B91" s="18"/>
      <c r="C91" s="45"/>
      <c r="D91" s="45"/>
      <c r="E91" s="47">
        <v>83</v>
      </c>
      <c r="F91" s="31" t="s">
        <v>933</v>
      </c>
      <c r="G91" s="20" t="s">
        <v>24</v>
      </c>
      <c r="H91" s="19" t="s">
        <v>1867</v>
      </c>
      <c r="I91" s="20" t="s">
        <v>253</v>
      </c>
      <c r="J91" s="19" t="s">
        <v>11</v>
      </c>
      <c r="K91" s="21">
        <v>15</v>
      </c>
      <c r="L91" s="51" t="s">
        <v>26</v>
      </c>
      <c r="M91" s="62">
        <v>0.15</v>
      </c>
      <c r="N91" s="63">
        <f>ROUND(M91*1.001/K91,2)</f>
        <v>0.01</v>
      </c>
      <c r="O91" s="54"/>
      <c r="P91" s="77"/>
      <c r="Q91" s="80">
        <f>K91</f>
        <v>15</v>
      </c>
      <c r="R91" s="23">
        <f>ROUND(Q91*N91,2)</f>
        <v>0.15</v>
      </c>
      <c r="S91" s="22">
        <f>T91-R91</f>
        <v>0.03</v>
      </c>
      <c r="T91" s="73">
        <f>ROUND(Q91*N91*1.2,2)</f>
        <v>0.18</v>
      </c>
      <c r="U91" s="68">
        <f>IF(Q91=0,"—",(Q91*N91*1.2)/Q91)</f>
        <v>1.2E-2</v>
      </c>
      <c r="V91" s="24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s="1" customFormat="1" ht="38.25" x14ac:dyDescent="0.2">
      <c r="B92" s="18"/>
      <c r="C92" s="45"/>
      <c r="D92" s="45"/>
      <c r="E92" s="47">
        <v>84</v>
      </c>
      <c r="F92" s="31" t="s">
        <v>934</v>
      </c>
      <c r="G92" s="20" t="s">
        <v>935</v>
      </c>
      <c r="H92" s="19" t="s">
        <v>1867</v>
      </c>
      <c r="I92" s="20" t="s">
        <v>254</v>
      </c>
      <c r="J92" s="19" t="s">
        <v>11</v>
      </c>
      <c r="K92" s="21">
        <v>2</v>
      </c>
      <c r="L92" s="51" t="s">
        <v>26</v>
      </c>
      <c r="M92" s="62">
        <v>240</v>
      </c>
      <c r="N92" s="63">
        <f>ROUND(M92*1.001/K92,2)</f>
        <v>120.12</v>
      </c>
      <c r="O92" s="54"/>
      <c r="P92" s="77"/>
      <c r="Q92" s="80">
        <f>K92</f>
        <v>2</v>
      </c>
      <c r="R92" s="23">
        <f>ROUND(Q92*N92,2)</f>
        <v>240.24</v>
      </c>
      <c r="S92" s="22">
        <f>T92-R92</f>
        <v>48.050000000000011</v>
      </c>
      <c r="T92" s="73">
        <f>ROUND(Q92*N92*1.2,2)</f>
        <v>288.29000000000002</v>
      </c>
      <c r="U92" s="68">
        <f>IF(Q92=0,"—",(Q92*N92*1.2)/Q92)</f>
        <v>144.14400000000001</v>
      </c>
      <c r="V92" s="24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s="1" customFormat="1" ht="38.25" x14ac:dyDescent="0.2">
      <c r="B93" s="18"/>
      <c r="C93" s="45"/>
      <c r="D93" s="45"/>
      <c r="E93" s="47">
        <v>85</v>
      </c>
      <c r="F93" s="31" t="s">
        <v>936</v>
      </c>
      <c r="G93" s="20" t="s">
        <v>937</v>
      </c>
      <c r="H93" s="19" t="s">
        <v>1867</v>
      </c>
      <c r="I93" s="20" t="s">
        <v>255</v>
      </c>
      <c r="J93" s="19" t="s">
        <v>11</v>
      </c>
      <c r="K93" s="21">
        <v>6</v>
      </c>
      <c r="L93" s="51" t="s">
        <v>26</v>
      </c>
      <c r="M93" s="62">
        <v>33</v>
      </c>
      <c r="N93" s="63">
        <f>ROUND(M93*1.001/K93,2)</f>
        <v>5.51</v>
      </c>
      <c r="O93" s="54"/>
      <c r="P93" s="77"/>
      <c r="Q93" s="80">
        <f>K93</f>
        <v>6</v>
      </c>
      <c r="R93" s="23">
        <f>ROUND(Q93*N93,2)</f>
        <v>33.06</v>
      </c>
      <c r="S93" s="22">
        <f>T93-R93</f>
        <v>6.6099999999999994</v>
      </c>
      <c r="T93" s="73">
        <f>ROUND(Q93*N93*1.2,2)</f>
        <v>39.67</v>
      </c>
      <c r="U93" s="68">
        <f>IF(Q93=0,"—",(Q93*N93*1.2)/Q93)</f>
        <v>6.612000000000001</v>
      </c>
      <c r="V93" s="24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s="1" customFormat="1" ht="38.25" x14ac:dyDescent="0.2">
      <c r="B94" s="18"/>
      <c r="C94" s="45"/>
      <c r="D94" s="45"/>
      <c r="E94" s="47">
        <v>86</v>
      </c>
      <c r="F94" s="31" t="s">
        <v>938</v>
      </c>
      <c r="G94" s="20" t="s">
        <v>939</v>
      </c>
      <c r="H94" s="19" t="s">
        <v>1867</v>
      </c>
      <c r="I94" s="20" t="s">
        <v>256</v>
      </c>
      <c r="J94" s="19" t="s">
        <v>11</v>
      </c>
      <c r="K94" s="21">
        <v>6</v>
      </c>
      <c r="L94" s="51" t="s">
        <v>26</v>
      </c>
      <c r="M94" s="62">
        <v>1350</v>
      </c>
      <c r="N94" s="63">
        <f>ROUND(M94*1.001/K94,2)</f>
        <v>225.23</v>
      </c>
      <c r="O94" s="54"/>
      <c r="P94" s="77"/>
      <c r="Q94" s="80">
        <f>K94</f>
        <v>6</v>
      </c>
      <c r="R94" s="23">
        <f>ROUND(Q94*N94,2)</f>
        <v>1351.38</v>
      </c>
      <c r="S94" s="22">
        <f>T94-R94</f>
        <v>270.27999999999997</v>
      </c>
      <c r="T94" s="73">
        <f>ROUND(Q94*N94*1.2,2)</f>
        <v>1621.66</v>
      </c>
      <c r="U94" s="68">
        <f>IF(Q94=0,"—",(Q94*N94*1.2)/Q94)</f>
        <v>270.27599999999995</v>
      </c>
      <c r="V94" s="24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s="1" customFormat="1" ht="38.25" x14ac:dyDescent="0.2">
      <c r="B95" s="18"/>
      <c r="C95" s="45"/>
      <c r="D95" s="45"/>
      <c r="E95" s="47">
        <v>87</v>
      </c>
      <c r="F95" s="31" t="s">
        <v>940</v>
      </c>
      <c r="G95" s="20" t="s">
        <v>941</v>
      </c>
      <c r="H95" s="19" t="s">
        <v>1867</v>
      </c>
      <c r="I95" s="20" t="s">
        <v>257</v>
      </c>
      <c r="J95" s="19" t="s">
        <v>11</v>
      </c>
      <c r="K95" s="21">
        <v>8</v>
      </c>
      <c r="L95" s="51" t="s">
        <v>26</v>
      </c>
      <c r="M95" s="62">
        <v>1880</v>
      </c>
      <c r="N95" s="63">
        <f>ROUND(M95*1.001/K95,2)</f>
        <v>235.24</v>
      </c>
      <c r="O95" s="54"/>
      <c r="P95" s="77"/>
      <c r="Q95" s="80">
        <f>K95</f>
        <v>8</v>
      </c>
      <c r="R95" s="23">
        <f>ROUND(Q95*N95,2)</f>
        <v>1881.92</v>
      </c>
      <c r="S95" s="22">
        <f>T95-R95</f>
        <v>376.38000000000011</v>
      </c>
      <c r="T95" s="73">
        <f>ROUND(Q95*N95*1.2,2)</f>
        <v>2258.3000000000002</v>
      </c>
      <c r="U95" s="68">
        <f>IF(Q95=0,"—",(Q95*N95*1.2)/Q95)</f>
        <v>282.28800000000001</v>
      </c>
      <c r="V95" s="24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s="1" customFormat="1" ht="38.25" x14ac:dyDescent="0.2">
      <c r="B96" s="18"/>
      <c r="C96" s="45"/>
      <c r="D96" s="45"/>
      <c r="E96" s="47">
        <v>88</v>
      </c>
      <c r="F96" s="31" t="s">
        <v>942</v>
      </c>
      <c r="G96" s="20" t="s">
        <v>943</v>
      </c>
      <c r="H96" s="19" t="s">
        <v>1867</v>
      </c>
      <c r="I96" s="20" t="s">
        <v>258</v>
      </c>
      <c r="J96" s="19" t="s">
        <v>11</v>
      </c>
      <c r="K96" s="21">
        <v>10</v>
      </c>
      <c r="L96" s="51" t="s">
        <v>26</v>
      </c>
      <c r="M96" s="62">
        <v>1000</v>
      </c>
      <c r="N96" s="63">
        <f>ROUND(M96*1.001/K96,2)</f>
        <v>100.1</v>
      </c>
      <c r="O96" s="54"/>
      <c r="P96" s="77"/>
      <c r="Q96" s="80">
        <f>K96</f>
        <v>10</v>
      </c>
      <c r="R96" s="23">
        <f>ROUND(Q96*N96,2)</f>
        <v>1001</v>
      </c>
      <c r="S96" s="22">
        <f>T96-R96</f>
        <v>200.20000000000005</v>
      </c>
      <c r="T96" s="73">
        <f>ROUND(Q96*N96*1.2,2)</f>
        <v>1201.2</v>
      </c>
      <c r="U96" s="68">
        <f>IF(Q96=0,"—",(Q96*N96*1.2)/Q96)</f>
        <v>120.12</v>
      </c>
      <c r="V96" s="24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s="1" customFormat="1" ht="38.25" x14ac:dyDescent="0.2">
      <c r="B97" s="18"/>
      <c r="C97" s="45"/>
      <c r="D97" s="45"/>
      <c r="E97" s="47">
        <v>89</v>
      </c>
      <c r="F97" s="31" t="s">
        <v>944</v>
      </c>
      <c r="G97" s="20">
        <v>7611</v>
      </c>
      <c r="H97" s="19" t="s">
        <v>1867</v>
      </c>
      <c r="I97" s="20" t="s">
        <v>259</v>
      </c>
      <c r="J97" s="19" t="s">
        <v>11</v>
      </c>
      <c r="K97" s="21">
        <v>10</v>
      </c>
      <c r="L97" s="51" t="s">
        <v>26</v>
      </c>
      <c r="M97" s="62">
        <v>500</v>
      </c>
      <c r="N97" s="63">
        <f>ROUND(M97*1.001/K97,2)</f>
        <v>50.05</v>
      </c>
      <c r="O97" s="54"/>
      <c r="P97" s="77"/>
      <c r="Q97" s="80">
        <f>K97</f>
        <v>10</v>
      </c>
      <c r="R97" s="23">
        <f>ROUND(Q97*N97,2)</f>
        <v>500.5</v>
      </c>
      <c r="S97" s="22">
        <f>T97-R97</f>
        <v>100.10000000000002</v>
      </c>
      <c r="T97" s="73">
        <f>ROUND(Q97*N97*1.2,2)</f>
        <v>600.6</v>
      </c>
      <c r="U97" s="68">
        <f>IF(Q97=0,"—",(Q97*N97*1.2)/Q97)</f>
        <v>60.06</v>
      </c>
      <c r="V97" s="24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s="1" customFormat="1" ht="38.25" x14ac:dyDescent="0.2">
      <c r="B98" s="18"/>
      <c r="C98" s="45"/>
      <c r="D98" s="45"/>
      <c r="E98" s="47">
        <v>90</v>
      </c>
      <c r="F98" s="31" t="s">
        <v>944</v>
      </c>
      <c r="G98" s="20">
        <v>7611</v>
      </c>
      <c r="H98" s="19" t="s">
        <v>1867</v>
      </c>
      <c r="I98" s="20" t="s">
        <v>260</v>
      </c>
      <c r="J98" s="19" t="s">
        <v>11</v>
      </c>
      <c r="K98" s="21">
        <v>4</v>
      </c>
      <c r="L98" s="51" t="s">
        <v>26</v>
      </c>
      <c r="M98" s="62">
        <v>200</v>
      </c>
      <c r="N98" s="63">
        <f>ROUND(M98*1.001/K98,2)</f>
        <v>50.05</v>
      </c>
      <c r="O98" s="54"/>
      <c r="P98" s="77"/>
      <c r="Q98" s="80">
        <f>K98</f>
        <v>4</v>
      </c>
      <c r="R98" s="23">
        <f>ROUND(Q98*N98,2)</f>
        <v>200.2</v>
      </c>
      <c r="S98" s="22">
        <f>T98-R98</f>
        <v>40.04000000000002</v>
      </c>
      <c r="T98" s="73">
        <f>ROUND(Q98*N98*1.2,2)</f>
        <v>240.24</v>
      </c>
      <c r="U98" s="68">
        <f>IF(Q98=0,"—",(Q98*N98*1.2)/Q98)</f>
        <v>60.059999999999995</v>
      </c>
      <c r="V98" s="24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s="1" customFormat="1" ht="38.25" x14ac:dyDescent="0.2">
      <c r="B99" s="18"/>
      <c r="C99" s="45"/>
      <c r="D99" s="45"/>
      <c r="E99" s="47">
        <v>91</v>
      </c>
      <c r="F99" s="31" t="s">
        <v>945</v>
      </c>
      <c r="G99" s="20" t="s">
        <v>946</v>
      </c>
      <c r="H99" s="19" t="s">
        <v>1867</v>
      </c>
      <c r="I99" s="20" t="s">
        <v>261</v>
      </c>
      <c r="J99" s="19" t="s">
        <v>11</v>
      </c>
      <c r="K99" s="21">
        <v>2</v>
      </c>
      <c r="L99" s="51" t="s">
        <v>26</v>
      </c>
      <c r="M99" s="62">
        <v>448</v>
      </c>
      <c r="N99" s="63">
        <f>ROUND(M99*1.001/K99,2)</f>
        <v>224.22</v>
      </c>
      <c r="O99" s="54"/>
      <c r="P99" s="77"/>
      <c r="Q99" s="80">
        <f>K99</f>
        <v>2</v>
      </c>
      <c r="R99" s="23">
        <f>ROUND(Q99*N99,2)</f>
        <v>448.44</v>
      </c>
      <c r="S99" s="22">
        <f>T99-R99</f>
        <v>89.69</v>
      </c>
      <c r="T99" s="73">
        <f>ROUND(Q99*N99*1.2,2)</f>
        <v>538.13</v>
      </c>
      <c r="U99" s="68">
        <f>IF(Q99=0,"—",(Q99*N99*1.2)/Q99)</f>
        <v>269.06399999999996</v>
      </c>
      <c r="V99" s="24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s="1" customFormat="1" ht="38.25" x14ac:dyDescent="0.2">
      <c r="B100" s="18"/>
      <c r="C100" s="45"/>
      <c r="D100" s="45"/>
      <c r="E100" s="47">
        <v>92</v>
      </c>
      <c r="F100" s="31" t="s">
        <v>947</v>
      </c>
      <c r="G100" s="20" t="s">
        <v>948</v>
      </c>
      <c r="H100" s="19" t="s">
        <v>1867</v>
      </c>
      <c r="I100" s="20" t="s">
        <v>262</v>
      </c>
      <c r="J100" s="19" t="s">
        <v>11</v>
      </c>
      <c r="K100" s="21">
        <v>2</v>
      </c>
      <c r="L100" s="51" t="s">
        <v>26</v>
      </c>
      <c r="M100" s="62">
        <v>1940</v>
      </c>
      <c r="N100" s="63">
        <f>ROUND(M100*1.001/K100,2)</f>
        <v>970.97</v>
      </c>
      <c r="O100" s="54"/>
      <c r="P100" s="77"/>
      <c r="Q100" s="80">
        <f>K100</f>
        <v>2</v>
      </c>
      <c r="R100" s="23">
        <f>ROUND(Q100*N100,2)</f>
        <v>1941.94</v>
      </c>
      <c r="S100" s="22">
        <f>T100-R100</f>
        <v>388.38999999999987</v>
      </c>
      <c r="T100" s="73">
        <f>ROUND(Q100*N100*1.2,2)</f>
        <v>2330.33</v>
      </c>
      <c r="U100" s="68">
        <f>IF(Q100=0,"—",(Q100*N100*1.2)/Q100)</f>
        <v>1165.164</v>
      </c>
      <c r="V100" s="24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s="1" customFormat="1" ht="38.25" x14ac:dyDescent="0.2">
      <c r="B101" s="18"/>
      <c r="C101" s="45"/>
      <c r="D101" s="45"/>
      <c r="E101" s="47">
        <v>93</v>
      </c>
      <c r="F101" s="31" t="s">
        <v>947</v>
      </c>
      <c r="G101" s="20" t="s">
        <v>948</v>
      </c>
      <c r="H101" s="19" t="s">
        <v>1867</v>
      </c>
      <c r="I101" s="20" t="s">
        <v>263</v>
      </c>
      <c r="J101" s="19" t="s">
        <v>11</v>
      </c>
      <c r="K101" s="21">
        <v>1</v>
      </c>
      <c r="L101" s="51" t="s">
        <v>26</v>
      </c>
      <c r="M101" s="62">
        <v>990</v>
      </c>
      <c r="N101" s="63">
        <f>ROUND(M101*1.001/K101,2)</f>
        <v>990.99</v>
      </c>
      <c r="O101" s="54"/>
      <c r="P101" s="77"/>
      <c r="Q101" s="80">
        <f>K101</f>
        <v>1</v>
      </c>
      <c r="R101" s="23">
        <f>ROUND(Q101*N101,2)</f>
        <v>990.99</v>
      </c>
      <c r="S101" s="22">
        <f>T101-R101</f>
        <v>198.20000000000005</v>
      </c>
      <c r="T101" s="73">
        <f>ROUND(Q101*N101*1.2,2)</f>
        <v>1189.19</v>
      </c>
      <c r="U101" s="68">
        <f>IF(Q101=0,"—",(Q101*N101*1.2)/Q101)</f>
        <v>1189.1879999999999</v>
      </c>
      <c r="V101" s="24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s="1" customFormat="1" ht="38.25" x14ac:dyDescent="0.2">
      <c r="B102" s="18"/>
      <c r="C102" s="45"/>
      <c r="D102" s="45"/>
      <c r="E102" s="47">
        <v>94</v>
      </c>
      <c r="F102" s="31" t="s">
        <v>947</v>
      </c>
      <c r="G102" s="20" t="s">
        <v>948</v>
      </c>
      <c r="H102" s="19" t="s">
        <v>1867</v>
      </c>
      <c r="I102" s="20" t="s">
        <v>264</v>
      </c>
      <c r="J102" s="19" t="s">
        <v>11</v>
      </c>
      <c r="K102" s="21">
        <v>3</v>
      </c>
      <c r="L102" s="51" t="s">
        <v>26</v>
      </c>
      <c r="M102" s="62">
        <v>2970</v>
      </c>
      <c r="N102" s="63">
        <f>ROUND(M102*1.001/K102,2)</f>
        <v>990.99</v>
      </c>
      <c r="O102" s="54"/>
      <c r="P102" s="77"/>
      <c r="Q102" s="80">
        <f>K102</f>
        <v>3</v>
      </c>
      <c r="R102" s="23">
        <f>ROUND(Q102*N102,2)</f>
        <v>2972.97</v>
      </c>
      <c r="S102" s="22">
        <f>T102-R102</f>
        <v>594.59000000000015</v>
      </c>
      <c r="T102" s="73">
        <f>ROUND(Q102*N102*1.2,2)</f>
        <v>3567.56</v>
      </c>
      <c r="U102" s="68">
        <f>IF(Q102=0,"—",(Q102*N102*1.2)/Q102)</f>
        <v>1189.1880000000001</v>
      </c>
      <c r="V102" s="24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s="1" customFormat="1" ht="38.25" x14ac:dyDescent="0.2">
      <c r="B103" s="18"/>
      <c r="C103" s="45"/>
      <c r="D103" s="45"/>
      <c r="E103" s="47">
        <v>95</v>
      </c>
      <c r="F103" s="31" t="s">
        <v>949</v>
      </c>
      <c r="G103" s="20" t="s">
        <v>950</v>
      </c>
      <c r="H103" s="19" t="s">
        <v>1867</v>
      </c>
      <c r="I103" s="20" t="s">
        <v>265</v>
      </c>
      <c r="J103" s="19" t="s">
        <v>11</v>
      </c>
      <c r="K103" s="21">
        <v>2</v>
      </c>
      <c r="L103" s="51" t="s">
        <v>26</v>
      </c>
      <c r="M103" s="62">
        <v>1980</v>
      </c>
      <c r="N103" s="63">
        <f>ROUND(M103*1.001/K103,2)</f>
        <v>990.99</v>
      </c>
      <c r="O103" s="54"/>
      <c r="P103" s="77"/>
      <c r="Q103" s="80">
        <f>K103</f>
        <v>2</v>
      </c>
      <c r="R103" s="23">
        <f>ROUND(Q103*N103,2)</f>
        <v>1981.98</v>
      </c>
      <c r="S103" s="22">
        <f>T103-R103</f>
        <v>396.40000000000009</v>
      </c>
      <c r="T103" s="73">
        <f>ROUND(Q103*N103*1.2,2)</f>
        <v>2378.38</v>
      </c>
      <c r="U103" s="68">
        <f>IF(Q103=0,"—",(Q103*N103*1.2)/Q103)</f>
        <v>1189.1879999999999</v>
      </c>
      <c r="V103" s="24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s="1" customFormat="1" ht="38.25" x14ac:dyDescent="0.2">
      <c r="B104" s="18"/>
      <c r="C104" s="45"/>
      <c r="D104" s="45"/>
      <c r="E104" s="47">
        <v>96</v>
      </c>
      <c r="F104" s="31" t="s">
        <v>951</v>
      </c>
      <c r="G104" s="20">
        <v>8122</v>
      </c>
      <c r="H104" s="19" t="s">
        <v>1867</v>
      </c>
      <c r="I104" s="20" t="s">
        <v>266</v>
      </c>
      <c r="J104" s="19" t="s">
        <v>11</v>
      </c>
      <c r="K104" s="21">
        <v>4</v>
      </c>
      <c r="L104" s="51" t="s">
        <v>26</v>
      </c>
      <c r="M104" s="62">
        <v>1360</v>
      </c>
      <c r="N104" s="63">
        <f>ROUND(M104*1.001/K104,2)</f>
        <v>340.34</v>
      </c>
      <c r="O104" s="54"/>
      <c r="P104" s="77"/>
      <c r="Q104" s="80">
        <f>K104</f>
        <v>4</v>
      </c>
      <c r="R104" s="23">
        <f>ROUND(Q104*N104,2)</f>
        <v>1361.36</v>
      </c>
      <c r="S104" s="22">
        <f>T104-R104</f>
        <v>272.27000000000021</v>
      </c>
      <c r="T104" s="73">
        <f>ROUND(Q104*N104*1.2,2)</f>
        <v>1633.63</v>
      </c>
      <c r="U104" s="68">
        <f>IF(Q104=0,"—",(Q104*N104*1.2)/Q104)</f>
        <v>408.40799999999996</v>
      </c>
      <c r="V104" s="24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s="1" customFormat="1" ht="38.25" x14ac:dyDescent="0.2">
      <c r="B105" s="18"/>
      <c r="C105" s="45"/>
      <c r="D105" s="45"/>
      <c r="E105" s="47">
        <v>97</v>
      </c>
      <c r="F105" s="31" t="s">
        <v>952</v>
      </c>
      <c r="G105" s="20">
        <v>8312</v>
      </c>
      <c r="H105" s="19" t="s">
        <v>1867</v>
      </c>
      <c r="I105" s="20" t="s">
        <v>267</v>
      </c>
      <c r="J105" s="19" t="s">
        <v>11</v>
      </c>
      <c r="K105" s="21">
        <v>6</v>
      </c>
      <c r="L105" s="51" t="s">
        <v>26</v>
      </c>
      <c r="M105" s="62">
        <v>2610</v>
      </c>
      <c r="N105" s="63">
        <f>ROUND(M105*1.001/K105,2)</f>
        <v>435.44</v>
      </c>
      <c r="O105" s="54"/>
      <c r="P105" s="77"/>
      <c r="Q105" s="80">
        <f>K105</f>
        <v>6</v>
      </c>
      <c r="R105" s="23">
        <f>ROUND(Q105*N105,2)</f>
        <v>2612.64</v>
      </c>
      <c r="S105" s="22">
        <f>T105-R105</f>
        <v>522.5300000000002</v>
      </c>
      <c r="T105" s="73">
        <f>ROUND(Q105*N105*1.2,2)</f>
        <v>3135.17</v>
      </c>
      <c r="U105" s="68">
        <f>IF(Q105=0,"—",(Q105*N105*1.2)/Q105)</f>
        <v>522.52799999999991</v>
      </c>
      <c r="V105" s="24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s="1" customFormat="1" ht="38.25" x14ac:dyDescent="0.2">
      <c r="B106" s="18"/>
      <c r="C106" s="45"/>
      <c r="D106" s="45"/>
      <c r="E106" s="47">
        <v>98</v>
      </c>
      <c r="F106" s="31" t="s">
        <v>953</v>
      </c>
      <c r="G106" s="20">
        <v>8316</v>
      </c>
      <c r="H106" s="19" t="s">
        <v>1867</v>
      </c>
      <c r="I106" s="20" t="s">
        <v>268</v>
      </c>
      <c r="J106" s="19" t="s">
        <v>11</v>
      </c>
      <c r="K106" s="21">
        <v>9</v>
      </c>
      <c r="L106" s="51" t="s">
        <v>26</v>
      </c>
      <c r="M106" s="62">
        <v>8388</v>
      </c>
      <c r="N106" s="63">
        <f>ROUND(M106*1.001/K106,2)</f>
        <v>932.93</v>
      </c>
      <c r="O106" s="54"/>
      <c r="P106" s="77"/>
      <c r="Q106" s="80">
        <f>K106</f>
        <v>9</v>
      </c>
      <c r="R106" s="23">
        <f>ROUND(Q106*N106,2)</f>
        <v>8396.3700000000008</v>
      </c>
      <c r="S106" s="22">
        <f>T106-R106</f>
        <v>1679.2699999999986</v>
      </c>
      <c r="T106" s="73">
        <f>ROUND(Q106*N106*1.2,2)</f>
        <v>10075.64</v>
      </c>
      <c r="U106" s="68">
        <f>IF(Q106=0,"—",(Q106*N106*1.2)/Q106)</f>
        <v>1119.5159999999998</v>
      </c>
      <c r="V106" s="24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s="1" customFormat="1" ht="38.25" x14ac:dyDescent="0.2">
      <c r="B107" s="18"/>
      <c r="C107" s="45"/>
      <c r="D107" s="45"/>
      <c r="E107" s="47">
        <v>99</v>
      </c>
      <c r="F107" s="31" t="s">
        <v>954</v>
      </c>
      <c r="G107" s="20" t="s">
        <v>955</v>
      </c>
      <c r="H107" s="19" t="s">
        <v>1867</v>
      </c>
      <c r="I107" s="20" t="s">
        <v>269</v>
      </c>
      <c r="J107" s="19" t="s">
        <v>11</v>
      </c>
      <c r="K107" s="21">
        <v>1</v>
      </c>
      <c r="L107" s="51" t="s">
        <v>26</v>
      </c>
      <c r="M107" s="62">
        <v>1313.16</v>
      </c>
      <c r="N107" s="63">
        <f>ROUND(M107*1.001/K107,2)</f>
        <v>1314.47</v>
      </c>
      <c r="O107" s="54"/>
      <c r="P107" s="77"/>
      <c r="Q107" s="80">
        <f>K107</f>
        <v>1</v>
      </c>
      <c r="R107" s="23">
        <f>ROUND(Q107*N107,2)</f>
        <v>1314.47</v>
      </c>
      <c r="S107" s="22">
        <f>T107-R107</f>
        <v>262.88999999999987</v>
      </c>
      <c r="T107" s="73">
        <f>ROUND(Q107*N107*1.2,2)</f>
        <v>1577.36</v>
      </c>
      <c r="U107" s="68">
        <f>IF(Q107=0,"—",(Q107*N107*1.2)/Q107)</f>
        <v>1577.364</v>
      </c>
      <c r="V107" s="24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s="1" customFormat="1" ht="38.25" x14ac:dyDescent="0.2">
      <c r="B108" s="18"/>
      <c r="C108" s="45"/>
      <c r="D108" s="45"/>
      <c r="E108" s="47">
        <v>100</v>
      </c>
      <c r="F108" s="31" t="s">
        <v>956</v>
      </c>
      <c r="G108" s="20" t="s">
        <v>957</v>
      </c>
      <c r="H108" s="19" t="s">
        <v>1867</v>
      </c>
      <c r="I108" s="20" t="s">
        <v>270</v>
      </c>
      <c r="J108" s="19" t="s">
        <v>11</v>
      </c>
      <c r="K108" s="21">
        <v>3</v>
      </c>
      <c r="L108" s="51" t="s">
        <v>26</v>
      </c>
      <c r="M108" s="62">
        <v>9000</v>
      </c>
      <c r="N108" s="63">
        <f>ROUND(M108*1.001/K108,2)</f>
        <v>3003</v>
      </c>
      <c r="O108" s="54"/>
      <c r="P108" s="77"/>
      <c r="Q108" s="80">
        <f>K108</f>
        <v>3</v>
      </c>
      <c r="R108" s="23">
        <f>ROUND(Q108*N108,2)</f>
        <v>9009</v>
      </c>
      <c r="S108" s="22">
        <f>T108-R108</f>
        <v>1801.7999999999993</v>
      </c>
      <c r="T108" s="73">
        <f>ROUND(Q108*N108*1.2,2)</f>
        <v>10810.8</v>
      </c>
      <c r="U108" s="68">
        <f>IF(Q108=0,"—",(Q108*N108*1.2)/Q108)</f>
        <v>3603.6</v>
      </c>
      <c r="V108" s="24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s="1" customFormat="1" ht="38.25" x14ac:dyDescent="0.2">
      <c r="B109" s="18"/>
      <c r="C109" s="45"/>
      <c r="D109" s="45"/>
      <c r="E109" s="47">
        <v>101</v>
      </c>
      <c r="F109" s="31" t="s">
        <v>958</v>
      </c>
      <c r="G109" s="20" t="s">
        <v>959</v>
      </c>
      <c r="H109" s="19" t="s">
        <v>1867</v>
      </c>
      <c r="I109" s="20" t="s">
        <v>271</v>
      </c>
      <c r="J109" s="19" t="s">
        <v>11</v>
      </c>
      <c r="K109" s="21">
        <v>2</v>
      </c>
      <c r="L109" s="51" t="s">
        <v>26</v>
      </c>
      <c r="M109" s="62">
        <v>93220</v>
      </c>
      <c r="N109" s="63">
        <f>ROUND(M109*1.001/K109,2)</f>
        <v>46656.61</v>
      </c>
      <c r="O109" s="54"/>
      <c r="P109" s="77"/>
      <c r="Q109" s="80">
        <f>K109</f>
        <v>2</v>
      </c>
      <c r="R109" s="23">
        <f>ROUND(Q109*N109,2)</f>
        <v>93313.22</v>
      </c>
      <c r="S109" s="22">
        <f>T109-R109</f>
        <v>18662.64</v>
      </c>
      <c r="T109" s="73">
        <f>ROUND(Q109*N109*1.2,2)</f>
        <v>111975.86</v>
      </c>
      <c r="U109" s="68">
        <f>IF(Q109=0,"—",(Q109*N109*1.2)/Q109)</f>
        <v>55987.932000000001</v>
      </c>
      <c r="V109" s="24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s="1" customFormat="1" ht="38.25" x14ac:dyDescent="0.2">
      <c r="B110" s="18"/>
      <c r="C110" s="45"/>
      <c r="D110" s="45"/>
      <c r="E110" s="47">
        <v>102</v>
      </c>
      <c r="F110" s="31" t="s">
        <v>960</v>
      </c>
      <c r="G110" s="20" t="s">
        <v>961</v>
      </c>
      <c r="H110" s="19" t="s">
        <v>1867</v>
      </c>
      <c r="I110" s="20" t="s">
        <v>32</v>
      </c>
      <c r="J110" s="19" t="s">
        <v>11</v>
      </c>
      <c r="K110" s="21">
        <v>11</v>
      </c>
      <c r="L110" s="51" t="s">
        <v>26</v>
      </c>
      <c r="M110" s="62">
        <v>358717.04</v>
      </c>
      <c r="N110" s="63">
        <f>ROUND(M110*1.001/K110,2)</f>
        <v>32643.25</v>
      </c>
      <c r="O110" s="54"/>
      <c r="P110" s="77"/>
      <c r="Q110" s="80">
        <f>K110</f>
        <v>11</v>
      </c>
      <c r="R110" s="23">
        <f>ROUND(Q110*N110,2)</f>
        <v>359075.75</v>
      </c>
      <c r="S110" s="22">
        <f>T110-R110</f>
        <v>71815.150000000023</v>
      </c>
      <c r="T110" s="73">
        <f>ROUND(Q110*N110*1.2,2)</f>
        <v>430890.9</v>
      </c>
      <c r="U110" s="68">
        <f>IF(Q110=0,"—",(Q110*N110*1.2)/Q110)</f>
        <v>39171.899999999994</v>
      </c>
      <c r="V110" s="24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s="1" customFormat="1" ht="38.25" x14ac:dyDescent="0.2">
      <c r="B111" s="18"/>
      <c r="C111" s="45"/>
      <c r="D111" s="45"/>
      <c r="E111" s="47">
        <v>103</v>
      </c>
      <c r="F111" s="31" t="s">
        <v>962</v>
      </c>
      <c r="G111" s="20" t="s">
        <v>963</v>
      </c>
      <c r="H111" s="19" t="s">
        <v>1867</v>
      </c>
      <c r="I111" s="20" t="s">
        <v>33</v>
      </c>
      <c r="J111" s="19" t="s">
        <v>11</v>
      </c>
      <c r="K111" s="21">
        <v>8</v>
      </c>
      <c r="L111" s="51" t="s">
        <v>26</v>
      </c>
      <c r="M111" s="62">
        <v>264224.75</v>
      </c>
      <c r="N111" s="63">
        <f>ROUND(M111*1.001/K111,2)</f>
        <v>33061.120000000003</v>
      </c>
      <c r="O111" s="54"/>
      <c r="P111" s="77"/>
      <c r="Q111" s="80">
        <f>K111</f>
        <v>8</v>
      </c>
      <c r="R111" s="23">
        <f>ROUND(Q111*N111,2)</f>
        <v>264488.96000000002</v>
      </c>
      <c r="S111" s="22">
        <f>T111-R111</f>
        <v>52897.789999999979</v>
      </c>
      <c r="T111" s="73">
        <f>ROUND(Q111*N111*1.2,2)</f>
        <v>317386.75</v>
      </c>
      <c r="U111" s="68">
        <f>IF(Q111=0,"—",(Q111*N111*1.2)/Q111)</f>
        <v>39673.344000000005</v>
      </c>
      <c r="V111" s="24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s="1" customFormat="1" ht="38.25" x14ac:dyDescent="0.2">
      <c r="B112" s="18"/>
      <c r="C112" s="45"/>
      <c r="D112" s="45"/>
      <c r="E112" s="47">
        <v>104</v>
      </c>
      <c r="F112" s="31" t="s">
        <v>964</v>
      </c>
      <c r="G112" s="20" t="s">
        <v>965</v>
      </c>
      <c r="H112" s="19" t="s">
        <v>1867</v>
      </c>
      <c r="I112" s="20" t="s">
        <v>34</v>
      </c>
      <c r="J112" s="19" t="s">
        <v>11</v>
      </c>
      <c r="K112" s="21">
        <v>19</v>
      </c>
      <c r="L112" s="51" t="s">
        <v>26</v>
      </c>
      <c r="M112" s="62">
        <v>683055.12</v>
      </c>
      <c r="N112" s="63">
        <f>ROUND(M112*1.001/K112,2)</f>
        <v>35986.22</v>
      </c>
      <c r="O112" s="54"/>
      <c r="P112" s="77"/>
      <c r="Q112" s="80">
        <f>K112</f>
        <v>19</v>
      </c>
      <c r="R112" s="23">
        <f>ROUND(Q112*N112,2)</f>
        <v>683738.18</v>
      </c>
      <c r="S112" s="22">
        <f>T112-R112</f>
        <v>136747.6399999999</v>
      </c>
      <c r="T112" s="73">
        <f>ROUND(Q112*N112*1.2,2)</f>
        <v>820485.82</v>
      </c>
      <c r="U112" s="68">
        <f>IF(Q112=0,"—",(Q112*N112*1.2)/Q112)</f>
        <v>43183.464</v>
      </c>
      <c r="V112" s="24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s="1" customFormat="1" ht="38.25" x14ac:dyDescent="0.2">
      <c r="B113" s="18"/>
      <c r="C113" s="45"/>
      <c r="D113" s="45"/>
      <c r="E113" s="47">
        <v>105</v>
      </c>
      <c r="F113" s="31" t="s">
        <v>966</v>
      </c>
      <c r="G113" s="20" t="s">
        <v>967</v>
      </c>
      <c r="H113" s="19" t="s">
        <v>1867</v>
      </c>
      <c r="I113" s="20" t="s">
        <v>272</v>
      </c>
      <c r="J113" s="19" t="s">
        <v>11</v>
      </c>
      <c r="K113" s="21">
        <v>2</v>
      </c>
      <c r="L113" s="51" t="s">
        <v>26</v>
      </c>
      <c r="M113" s="62">
        <v>101440</v>
      </c>
      <c r="N113" s="63">
        <f>ROUND(M113*1.001/K113,2)</f>
        <v>50770.720000000001</v>
      </c>
      <c r="O113" s="54"/>
      <c r="P113" s="77"/>
      <c r="Q113" s="80">
        <f>K113</f>
        <v>2</v>
      </c>
      <c r="R113" s="23">
        <f>ROUND(Q113*N113,2)</f>
        <v>101541.44</v>
      </c>
      <c r="S113" s="22">
        <f>T113-R113</f>
        <v>20308.289999999994</v>
      </c>
      <c r="T113" s="73">
        <f>ROUND(Q113*N113*1.2,2)</f>
        <v>121849.73</v>
      </c>
      <c r="U113" s="68">
        <f>IF(Q113=0,"—",(Q113*N113*1.2)/Q113)</f>
        <v>60924.864000000001</v>
      </c>
      <c r="V113" s="24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s="1" customFormat="1" ht="38.25" x14ac:dyDescent="0.2">
      <c r="B114" s="18"/>
      <c r="C114" s="45"/>
      <c r="D114" s="45"/>
      <c r="E114" s="47">
        <v>106</v>
      </c>
      <c r="F114" s="31" t="s">
        <v>968</v>
      </c>
      <c r="G114" s="20" t="s">
        <v>969</v>
      </c>
      <c r="H114" s="19" t="s">
        <v>1867</v>
      </c>
      <c r="I114" s="20" t="s">
        <v>273</v>
      </c>
      <c r="J114" s="19" t="s">
        <v>11</v>
      </c>
      <c r="K114" s="21">
        <v>4</v>
      </c>
      <c r="L114" s="51" t="s">
        <v>26</v>
      </c>
      <c r="M114" s="62">
        <v>104404</v>
      </c>
      <c r="N114" s="63">
        <f>ROUND(M114*1.001/K114,2)</f>
        <v>26127.1</v>
      </c>
      <c r="O114" s="54"/>
      <c r="P114" s="77"/>
      <c r="Q114" s="80">
        <f>K114</f>
        <v>4</v>
      </c>
      <c r="R114" s="23">
        <f>ROUND(Q114*N114,2)</f>
        <v>104508.4</v>
      </c>
      <c r="S114" s="22">
        <f>T114-R114</f>
        <v>20901.680000000008</v>
      </c>
      <c r="T114" s="73">
        <f>ROUND(Q114*N114*1.2,2)</f>
        <v>125410.08</v>
      </c>
      <c r="U114" s="68">
        <f>IF(Q114=0,"—",(Q114*N114*1.2)/Q114)</f>
        <v>31352.519999999997</v>
      </c>
      <c r="V114" s="24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s="1" customFormat="1" ht="38.25" x14ac:dyDescent="0.2">
      <c r="B115" s="18"/>
      <c r="C115" s="45"/>
      <c r="D115" s="45"/>
      <c r="E115" s="47">
        <v>107</v>
      </c>
      <c r="F115" s="31" t="s">
        <v>970</v>
      </c>
      <c r="G115" s="20" t="s">
        <v>971</v>
      </c>
      <c r="H115" s="19" t="s">
        <v>1867</v>
      </c>
      <c r="I115" s="20" t="s">
        <v>274</v>
      </c>
      <c r="J115" s="19" t="s">
        <v>11</v>
      </c>
      <c r="K115" s="21">
        <v>4</v>
      </c>
      <c r="L115" s="51" t="s">
        <v>26</v>
      </c>
      <c r="M115" s="62">
        <v>141966</v>
      </c>
      <c r="N115" s="63">
        <f>ROUND(M115*1.001/K115,2)</f>
        <v>35526.99</v>
      </c>
      <c r="O115" s="54"/>
      <c r="P115" s="77"/>
      <c r="Q115" s="80">
        <f>K115</f>
        <v>4</v>
      </c>
      <c r="R115" s="23">
        <f>ROUND(Q115*N115,2)</f>
        <v>142107.96</v>
      </c>
      <c r="S115" s="22">
        <f>T115-R115</f>
        <v>28421.589999999997</v>
      </c>
      <c r="T115" s="73">
        <f>ROUND(Q115*N115*1.2,2)</f>
        <v>170529.55</v>
      </c>
      <c r="U115" s="68">
        <f>IF(Q115=0,"—",(Q115*N115*1.2)/Q115)</f>
        <v>42632.387999999999</v>
      </c>
      <c r="V115" s="24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s="1" customFormat="1" ht="38.25" x14ac:dyDescent="0.2">
      <c r="B116" s="18"/>
      <c r="C116" s="45"/>
      <c r="D116" s="45"/>
      <c r="E116" s="47">
        <v>108</v>
      </c>
      <c r="F116" s="31" t="s">
        <v>972</v>
      </c>
      <c r="G116" s="20" t="s">
        <v>973</v>
      </c>
      <c r="H116" s="19" t="s">
        <v>1867</v>
      </c>
      <c r="I116" s="20" t="s">
        <v>275</v>
      </c>
      <c r="J116" s="19" t="s">
        <v>11</v>
      </c>
      <c r="K116" s="21">
        <v>4</v>
      </c>
      <c r="L116" s="51" t="s">
        <v>26</v>
      </c>
      <c r="M116" s="62">
        <v>423.68</v>
      </c>
      <c r="N116" s="63">
        <f>ROUND(M116*1.001/K116,2)</f>
        <v>106.03</v>
      </c>
      <c r="O116" s="54"/>
      <c r="P116" s="77"/>
      <c r="Q116" s="80">
        <f>K116</f>
        <v>4</v>
      </c>
      <c r="R116" s="23">
        <f>ROUND(Q116*N116,2)</f>
        <v>424.12</v>
      </c>
      <c r="S116" s="22">
        <f>T116-R116</f>
        <v>84.82</v>
      </c>
      <c r="T116" s="73">
        <f>ROUND(Q116*N116*1.2,2)</f>
        <v>508.94</v>
      </c>
      <c r="U116" s="68">
        <f>IF(Q116=0,"—",(Q116*N116*1.2)/Q116)</f>
        <v>127.23599999999999</v>
      </c>
      <c r="V116" s="24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s="1" customFormat="1" ht="38.25" x14ac:dyDescent="0.2">
      <c r="B117" s="18"/>
      <c r="C117" s="45"/>
      <c r="D117" s="45"/>
      <c r="E117" s="47">
        <v>109</v>
      </c>
      <c r="F117" s="31" t="s">
        <v>974</v>
      </c>
      <c r="G117" s="20" t="s">
        <v>975</v>
      </c>
      <c r="H117" s="19" t="s">
        <v>1867</v>
      </c>
      <c r="I117" s="20" t="s">
        <v>276</v>
      </c>
      <c r="J117" s="19" t="s">
        <v>11</v>
      </c>
      <c r="K117" s="21">
        <v>1</v>
      </c>
      <c r="L117" s="51" t="s">
        <v>26</v>
      </c>
      <c r="M117" s="62">
        <v>1750</v>
      </c>
      <c r="N117" s="63">
        <f>ROUND(M117*1.001/K117,2)</f>
        <v>1751.75</v>
      </c>
      <c r="O117" s="54"/>
      <c r="P117" s="77"/>
      <c r="Q117" s="80">
        <f>K117</f>
        <v>1</v>
      </c>
      <c r="R117" s="23">
        <f>ROUND(Q117*N117,2)</f>
        <v>1751.75</v>
      </c>
      <c r="S117" s="22">
        <f>T117-R117</f>
        <v>350.34999999999991</v>
      </c>
      <c r="T117" s="73">
        <f>ROUND(Q117*N117*1.2,2)</f>
        <v>2102.1</v>
      </c>
      <c r="U117" s="68">
        <f>IF(Q117=0,"—",(Q117*N117*1.2)/Q117)</f>
        <v>2102.1</v>
      </c>
      <c r="V117" s="24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s="1" customFormat="1" ht="38.25" x14ac:dyDescent="0.2">
      <c r="B118" s="18"/>
      <c r="C118" s="45"/>
      <c r="D118" s="45"/>
      <c r="E118" s="47">
        <v>110</v>
      </c>
      <c r="F118" s="31" t="s">
        <v>976</v>
      </c>
      <c r="G118" s="20" t="s">
        <v>977</v>
      </c>
      <c r="H118" s="19" t="s">
        <v>1867</v>
      </c>
      <c r="I118" s="20" t="s">
        <v>277</v>
      </c>
      <c r="J118" s="19" t="s">
        <v>11</v>
      </c>
      <c r="K118" s="21">
        <v>2</v>
      </c>
      <c r="L118" s="51" t="s">
        <v>26</v>
      </c>
      <c r="M118" s="62">
        <v>966.8</v>
      </c>
      <c r="N118" s="63">
        <f>ROUND(M118*1.001/K118,2)</f>
        <v>483.88</v>
      </c>
      <c r="O118" s="54"/>
      <c r="P118" s="77"/>
      <c r="Q118" s="80">
        <f>K118</f>
        <v>2</v>
      </c>
      <c r="R118" s="23">
        <f>ROUND(Q118*N118,2)</f>
        <v>967.76</v>
      </c>
      <c r="S118" s="22">
        <f>T118-R118</f>
        <v>193.54999999999995</v>
      </c>
      <c r="T118" s="73">
        <f>ROUND(Q118*N118*1.2,2)</f>
        <v>1161.31</v>
      </c>
      <c r="U118" s="68">
        <f>IF(Q118=0,"—",(Q118*N118*1.2)/Q118)</f>
        <v>580.65599999999995</v>
      </c>
      <c r="V118" s="24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s="1" customFormat="1" ht="38.25" x14ac:dyDescent="0.2">
      <c r="B119" s="18"/>
      <c r="C119" s="45"/>
      <c r="D119" s="45"/>
      <c r="E119" s="47">
        <v>111</v>
      </c>
      <c r="F119" s="31" t="s">
        <v>978</v>
      </c>
      <c r="G119" s="20">
        <v>180305</v>
      </c>
      <c r="H119" s="19" t="s">
        <v>1867</v>
      </c>
      <c r="I119" s="20" t="s">
        <v>278</v>
      </c>
      <c r="J119" s="19" t="s">
        <v>11</v>
      </c>
      <c r="K119" s="21">
        <v>2</v>
      </c>
      <c r="L119" s="51" t="s">
        <v>26</v>
      </c>
      <c r="M119" s="62">
        <v>112</v>
      </c>
      <c r="N119" s="63">
        <f>ROUND(M119*1.001/K119,2)</f>
        <v>56.06</v>
      </c>
      <c r="O119" s="54"/>
      <c r="P119" s="77"/>
      <c r="Q119" s="80">
        <f>K119</f>
        <v>2</v>
      </c>
      <c r="R119" s="23">
        <f>ROUND(Q119*N119,2)</f>
        <v>112.12</v>
      </c>
      <c r="S119" s="22">
        <f>T119-R119</f>
        <v>22.419999999999987</v>
      </c>
      <c r="T119" s="73">
        <f>ROUND(Q119*N119*1.2,2)</f>
        <v>134.54</v>
      </c>
      <c r="U119" s="68">
        <f>IF(Q119=0,"—",(Q119*N119*1.2)/Q119)</f>
        <v>67.272000000000006</v>
      </c>
      <c r="V119" s="24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s="1" customFormat="1" ht="38.25" x14ac:dyDescent="0.2">
      <c r="B120" s="18"/>
      <c r="C120" s="45"/>
      <c r="D120" s="45"/>
      <c r="E120" s="47">
        <v>112</v>
      </c>
      <c r="F120" s="31" t="s">
        <v>979</v>
      </c>
      <c r="G120" s="20" t="s">
        <v>980</v>
      </c>
      <c r="H120" s="19" t="s">
        <v>1867</v>
      </c>
      <c r="I120" s="20" t="s">
        <v>279</v>
      </c>
      <c r="J120" s="19" t="s">
        <v>11</v>
      </c>
      <c r="K120" s="21">
        <v>2</v>
      </c>
      <c r="L120" s="51" t="s">
        <v>26</v>
      </c>
      <c r="M120" s="62">
        <v>8813.56</v>
      </c>
      <c r="N120" s="63">
        <f>ROUND(M120*1.001/K120,2)</f>
        <v>4411.1899999999996</v>
      </c>
      <c r="O120" s="54"/>
      <c r="P120" s="77"/>
      <c r="Q120" s="80">
        <f>K120</f>
        <v>2</v>
      </c>
      <c r="R120" s="23">
        <f>ROUND(Q120*N120,2)</f>
        <v>8822.3799999999992</v>
      </c>
      <c r="S120" s="22">
        <f>T120-R120</f>
        <v>1764.4800000000014</v>
      </c>
      <c r="T120" s="73">
        <f>ROUND(Q120*N120*1.2,2)</f>
        <v>10586.86</v>
      </c>
      <c r="U120" s="68">
        <f>IF(Q120=0,"—",(Q120*N120*1.2)/Q120)</f>
        <v>5293.427999999999</v>
      </c>
      <c r="V120" s="24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s="1" customFormat="1" ht="38.25" x14ac:dyDescent="0.2">
      <c r="B121" s="18"/>
      <c r="C121" s="45"/>
      <c r="D121" s="45"/>
      <c r="E121" s="47">
        <v>113</v>
      </c>
      <c r="F121" s="31" t="s">
        <v>981</v>
      </c>
      <c r="G121" s="20" t="s">
        <v>24</v>
      </c>
      <c r="H121" s="19" t="s">
        <v>1867</v>
      </c>
      <c r="I121" s="20" t="s">
        <v>280</v>
      </c>
      <c r="J121" s="19" t="s">
        <v>11</v>
      </c>
      <c r="K121" s="21">
        <v>10</v>
      </c>
      <c r="L121" s="51" t="s">
        <v>26</v>
      </c>
      <c r="M121" s="62">
        <v>600</v>
      </c>
      <c r="N121" s="63">
        <f>ROUND(M121*1.001/K121,2)</f>
        <v>60.06</v>
      </c>
      <c r="O121" s="54"/>
      <c r="P121" s="77"/>
      <c r="Q121" s="80">
        <f>K121</f>
        <v>10</v>
      </c>
      <c r="R121" s="23">
        <f>ROUND(Q121*N121,2)</f>
        <v>600.6</v>
      </c>
      <c r="S121" s="22">
        <f>T121-R121</f>
        <v>120.12</v>
      </c>
      <c r="T121" s="73">
        <f>ROUND(Q121*N121*1.2,2)</f>
        <v>720.72</v>
      </c>
      <c r="U121" s="68">
        <f>IF(Q121=0,"—",(Q121*N121*1.2)/Q121)</f>
        <v>72.072000000000003</v>
      </c>
      <c r="V121" s="24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s="1" customFormat="1" ht="38.25" x14ac:dyDescent="0.2">
      <c r="B122" s="18"/>
      <c r="C122" s="45"/>
      <c r="D122" s="45"/>
      <c r="E122" s="47">
        <v>114</v>
      </c>
      <c r="F122" s="31" t="s">
        <v>982</v>
      </c>
      <c r="G122" s="20" t="s">
        <v>983</v>
      </c>
      <c r="H122" s="19" t="s">
        <v>1867</v>
      </c>
      <c r="I122" s="20" t="s">
        <v>281</v>
      </c>
      <c r="J122" s="19" t="s">
        <v>11</v>
      </c>
      <c r="K122" s="21">
        <v>19</v>
      </c>
      <c r="L122" s="51" t="s">
        <v>26</v>
      </c>
      <c r="M122" s="62">
        <v>11126.21</v>
      </c>
      <c r="N122" s="63">
        <f>ROUND(M122*1.001/K122,2)</f>
        <v>586.17999999999995</v>
      </c>
      <c r="O122" s="54"/>
      <c r="P122" s="77"/>
      <c r="Q122" s="80">
        <f>K122</f>
        <v>19</v>
      </c>
      <c r="R122" s="23">
        <f>ROUND(Q122*N122,2)</f>
        <v>11137.42</v>
      </c>
      <c r="S122" s="22">
        <f>T122-R122</f>
        <v>2227.4799999999996</v>
      </c>
      <c r="T122" s="73">
        <f>ROUND(Q122*N122*1.2,2)</f>
        <v>13364.9</v>
      </c>
      <c r="U122" s="68">
        <f>IF(Q122=0,"—",(Q122*N122*1.2)/Q122)</f>
        <v>703.41599999999983</v>
      </c>
      <c r="V122" s="24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s="1" customFormat="1" ht="38.25" x14ac:dyDescent="0.2">
      <c r="B123" s="18"/>
      <c r="C123" s="45"/>
      <c r="D123" s="45"/>
      <c r="E123" s="47">
        <v>115</v>
      </c>
      <c r="F123" s="31" t="s">
        <v>984</v>
      </c>
      <c r="G123" s="20">
        <v>42908</v>
      </c>
      <c r="H123" s="19" t="s">
        <v>1868</v>
      </c>
      <c r="I123" s="20" t="s">
        <v>282</v>
      </c>
      <c r="J123" s="19" t="s">
        <v>11</v>
      </c>
      <c r="K123" s="21">
        <v>6</v>
      </c>
      <c r="L123" s="51" t="s">
        <v>26</v>
      </c>
      <c r="M123" s="62">
        <v>11772</v>
      </c>
      <c r="N123" s="63">
        <f>ROUND(M123*1.001/K123,2)</f>
        <v>1963.96</v>
      </c>
      <c r="O123" s="54"/>
      <c r="P123" s="77"/>
      <c r="Q123" s="80">
        <f>K123</f>
        <v>6</v>
      </c>
      <c r="R123" s="23">
        <f>ROUND(Q123*N123,2)</f>
        <v>11783.76</v>
      </c>
      <c r="S123" s="22">
        <f>T123-R123</f>
        <v>2356.75</v>
      </c>
      <c r="T123" s="73">
        <f>ROUND(Q123*N123*1.2,2)</f>
        <v>14140.51</v>
      </c>
      <c r="U123" s="68">
        <f>IF(Q123=0,"—",(Q123*N123*1.2)/Q123)</f>
        <v>2356.752</v>
      </c>
      <c r="V123" s="24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s="1" customFormat="1" ht="38.25" x14ac:dyDescent="0.2">
      <c r="B124" s="18"/>
      <c r="C124" s="45"/>
      <c r="D124" s="45"/>
      <c r="E124" s="47">
        <v>116</v>
      </c>
      <c r="F124" s="31" t="s">
        <v>985</v>
      </c>
      <c r="G124" s="20" t="s">
        <v>986</v>
      </c>
      <c r="H124" s="19" t="s">
        <v>1868</v>
      </c>
      <c r="I124" s="20" t="s">
        <v>283</v>
      </c>
      <c r="J124" s="19" t="s">
        <v>11</v>
      </c>
      <c r="K124" s="21">
        <v>2</v>
      </c>
      <c r="L124" s="51" t="s">
        <v>26</v>
      </c>
      <c r="M124" s="62">
        <v>834.3</v>
      </c>
      <c r="N124" s="63">
        <f>ROUND(M124*1.001/K124,2)</f>
        <v>417.57</v>
      </c>
      <c r="O124" s="54"/>
      <c r="P124" s="77"/>
      <c r="Q124" s="80">
        <f>K124</f>
        <v>2</v>
      </c>
      <c r="R124" s="23">
        <f>ROUND(Q124*N124,2)</f>
        <v>835.14</v>
      </c>
      <c r="S124" s="22">
        <f>T124-R124</f>
        <v>167.02999999999997</v>
      </c>
      <c r="T124" s="73">
        <f>ROUND(Q124*N124*1.2,2)</f>
        <v>1002.17</v>
      </c>
      <c r="U124" s="68">
        <f>IF(Q124=0,"—",(Q124*N124*1.2)/Q124)</f>
        <v>501.08399999999995</v>
      </c>
      <c r="V124" s="24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s="1" customFormat="1" ht="38.25" x14ac:dyDescent="0.2">
      <c r="B125" s="18"/>
      <c r="C125" s="45"/>
      <c r="D125" s="45"/>
      <c r="E125" s="47">
        <v>117</v>
      </c>
      <c r="F125" s="31" t="s">
        <v>987</v>
      </c>
      <c r="G125" s="20">
        <v>4403318</v>
      </c>
      <c r="H125" s="19" t="s">
        <v>1868</v>
      </c>
      <c r="I125" s="20" t="s">
        <v>284</v>
      </c>
      <c r="J125" s="19" t="s">
        <v>11</v>
      </c>
      <c r="K125" s="21">
        <v>1</v>
      </c>
      <c r="L125" s="51" t="s">
        <v>26</v>
      </c>
      <c r="M125" s="62">
        <v>2150</v>
      </c>
      <c r="N125" s="63">
        <f>ROUND(M125*1.001/K125,2)</f>
        <v>2152.15</v>
      </c>
      <c r="O125" s="54"/>
      <c r="P125" s="77"/>
      <c r="Q125" s="80">
        <f>K125</f>
        <v>1</v>
      </c>
      <c r="R125" s="23">
        <f>ROUND(Q125*N125,2)</f>
        <v>2152.15</v>
      </c>
      <c r="S125" s="22">
        <f>T125-R125</f>
        <v>430.42999999999984</v>
      </c>
      <c r="T125" s="73">
        <f>ROUND(Q125*N125*1.2,2)</f>
        <v>2582.58</v>
      </c>
      <c r="U125" s="68">
        <f>IF(Q125=0,"—",(Q125*N125*1.2)/Q125)</f>
        <v>2582.58</v>
      </c>
      <c r="V125" s="24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s="1" customFormat="1" ht="38.25" x14ac:dyDescent="0.2">
      <c r="B126" s="18"/>
      <c r="C126" s="45"/>
      <c r="D126" s="45"/>
      <c r="E126" s="47">
        <v>118</v>
      </c>
      <c r="F126" s="31" t="s">
        <v>988</v>
      </c>
      <c r="G126" s="20" t="s">
        <v>24</v>
      </c>
      <c r="H126" s="19" t="s">
        <v>1869</v>
      </c>
      <c r="I126" s="20" t="s">
        <v>35</v>
      </c>
      <c r="J126" s="19" t="s">
        <v>25</v>
      </c>
      <c r="K126" s="21">
        <v>7</v>
      </c>
      <c r="L126" s="51" t="s">
        <v>26</v>
      </c>
      <c r="M126" s="62">
        <v>28450.87</v>
      </c>
      <c r="N126" s="63">
        <f>ROUND(M126*1.001/K126,2)</f>
        <v>4068.47</v>
      </c>
      <c r="O126" s="54"/>
      <c r="P126" s="77"/>
      <c r="Q126" s="80">
        <f>K126</f>
        <v>7</v>
      </c>
      <c r="R126" s="23">
        <f>ROUND(Q126*N126,2)</f>
        <v>28479.29</v>
      </c>
      <c r="S126" s="22">
        <f>T126-R126</f>
        <v>5695.8600000000006</v>
      </c>
      <c r="T126" s="73">
        <f>ROUND(Q126*N126*1.2,2)</f>
        <v>34175.15</v>
      </c>
      <c r="U126" s="68">
        <f>IF(Q126=0,"—",(Q126*N126*1.2)/Q126)</f>
        <v>4882.1639999999989</v>
      </c>
      <c r="V126" s="24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s="1" customFormat="1" ht="38.25" x14ac:dyDescent="0.2">
      <c r="B127" s="18"/>
      <c r="C127" s="45"/>
      <c r="D127" s="45"/>
      <c r="E127" s="47">
        <v>119</v>
      </c>
      <c r="F127" s="31" t="s">
        <v>989</v>
      </c>
      <c r="G127" s="20">
        <v>5688000000</v>
      </c>
      <c r="H127" s="19" t="s">
        <v>1869</v>
      </c>
      <c r="I127" s="20" t="s">
        <v>36</v>
      </c>
      <c r="J127" s="19" t="s">
        <v>11</v>
      </c>
      <c r="K127" s="21">
        <v>13</v>
      </c>
      <c r="L127" s="51" t="s">
        <v>26</v>
      </c>
      <c r="M127" s="62">
        <v>21710</v>
      </c>
      <c r="N127" s="63">
        <f>ROUND(M127*1.001/K127,2)</f>
        <v>1671.67</v>
      </c>
      <c r="O127" s="54"/>
      <c r="P127" s="77"/>
      <c r="Q127" s="80">
        <f>K127</f>
        <v>13</v>
      </c>
      <c r="R127" s="23">
        <f>ROUND(Q127*N127,2)</f>
        <v>21731.71</v>
      </c>
      <c r="S127" s="22">
        <f>T127-R127</f>
        <v>4346.34</v>
      </c>
      <c r="T127" s="73">
        <f>ROUND(Q127*N127*1.2,2)</f>
        <v>26078.05</v>
      </c>
      <c r="U127" s="68">
        <f>IF(Q127=0,"—",(Q127*N127*1.2)/Q127)</f>
        <v>2006.0039999999999</v>
      </c>
      <c r="V127" s="24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s="1" customFormat="1" ht="38.25" x14ac:dyDescent="0.2">
      <c r="B128" s="18"/>
      <c r="C128" s="45"/>
      <c r="D128" s="45"/>
      <c r="E128" s="47">
        <v>120</v>
      </c>
      <c r="F128" s="31" t="s">
        <v>990</v>
      </c>
      <c r="G128" s="20">
        <v>5689000000</v>
      </c>
      <c r="H128" s="19" t="s">
        <v>1869</v>
      </c>
      <c r="I128" s="20" t="s">
        <v>37</v>
      </c>
      <c r="J128" s="19" t="s">
        <v>11</v>
      </c>
      <c r="K128" s="21">
        <v>14</v>
      </c>
      <c r="L128" s="51" t="s">
        <v>26</v>
      </c>
      <c r="M128" s="62">
        <v>28560</v>
      </c>
      <c r="N128" s="63">
        <f>ROUND(M128*1.001/K128,2)</f>
        <v>2042.04</v>
      </c>
      <c r="O128" s="54"/>
      <c r="P128" s="77"/>
      <c r="Q128" s="80">
        <f>K128</f>
        <v>14</v>
      </c>
      <c r="R128" s="23">
        <f>ROUND(Q128*N128,2)</f>
        <v>28588.560000000001</v>
      </c>
      <c r="S128" s="22">
        <f>T128-R128</f>
        <v>5717.7099999999955</v>
      </c>
      <c r="T128" s="73">
        <f>ROUND(Q128*N128*1.2,2)</f>
        <v>34306.269999999997</v>
      </c>
      <c r="U128" s="68">
        <f>IF(Q128=0,"—",(Q128*N128*1.2)/Q128)</f>
        <v>2450.4479999999999</v>
      </c>
      <c r="V128" s="24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s="1" customFormat="1" ht="38.25" x14ac:dyDescent="0.2">
      <c r="B129" s="18"/>
      <c r="C129" s="45"/>
      <c r="D129" s="45"/>
      <c r="E129" s="47">
        <v>121</v>
      </c>
      <c r="F129" s="31" t="s">
        <v>991</v>
      </c>
      <c r="G129" s="20">
        <v>4424000000</v>
      </c>
      <c r="H129" s="19" t="s">
        <v>1870</v>
      </c>
      <c r="I129" s="20" t="s">
        <v>38</v>
      </c>
      <c r="J129" s="19" t="s">
        <v>11</v>
      </c>
      <c r="K129" s="21">
        <v>6</v>
      </c>
      <c r="L129" s="51" t="s">
        <v>26</v>
      </c>
      <c r="M129" s="62">
        <v>25211.21</v>
      </c>
      <c r="N129" s="63">
        <f>ROUND(M129*1.001/K129,2)</f>
        <v>4206.07</v>
      </c>
      <c r="O129" s="54"/>
      <c r="P129" s="77"/>
      <c r="Q129" s="80">
        <f>K129</f>
        <v>6</v>
      </c>
      <c r="R129" s="23">
        <f>ROUND(Q129*N129,2)</f>
        <v>25236.42</v>
      </c>
      <c r="S129" s="22">
        <f>T129-R129</f>
        <v>5047.2800000000025</v>
      </c>
      <c r="T129" s="73">
        <f>ROUND(Q129*N129*1.2,2)</f>
        <v>30283.7</v>
      </c>
      <c r="U129" s="68">
        <f>IF(Q129=0,"—",(Q129*N129*1.2)/Q129)</f>
        <v>5047.2839999999997</v>
      </c>
      <c r="V129" s="24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s="1" customFormat="1" ht="38.25" x14ac:dyDescent="0.2">
      <c r="B130" s="18"/>
      <c r="C130" s="45"/>
      <c r="D130" s="45"/>
      <c r="E130" s="47">
        <v>122</v>
      </c>
      <c r="F130" s="31" t="s">
        <v>992</v>
      </c>
      <c r="G130" s="20" t="s">
        <v>993</v>
      </c>
      <c r="H130" s="19" t="s">
        <v>1871</v>
      </c>
      <c r="I130" s="20" t="s">
        <v>285</v>
      </c>
      <c r="J130" s="19" t="s">
        <v>11</v>
      </c>
      <c r="K130" s="21">
        <v>4</v>
      </c>
      <c r="L130" s="51" t="s">
        <v>26</v>
      </c>
      <c r="M130" s="62">
        <v>18000</v>
      </c>
      <c r="N130" s="63">
        <f>ROUND(M130*1.001/K130,2)</f>
        <v>4504.5</v>
      </c>
      <c r="O130" s="54"/>
      <c r="P130" s="77"/>
      <c r="Q130" s="80">
        <f>K130</f>
        <v>4</v>
      </c>
      <c r="R130" s="23">
        <f>ROUND(Q130*N130,2)</f>
        <v>18018</v>
      </c>
      <c r="S130" s="22">
        <f>T130-R130</f>
        <v>3603.5999999999985</v>
      </c>
      <c r="T130" s="73">
        <f>ROUND(Q130*N130*1.2,2)</f>
        <v>21621.599999999999</v>
      </c>
      <c r="U130" s="68">
        <f>IF(Q130=0,"—",(Q130*N130*1.2)/Q130)</f>
        <v>5405.4</v>
      </c>
      <c r="V130" s="24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s="1" customFormat="1" ht="38.25" x14ac:dyDescent="0.2">
      <c r="B131" s="18"/>
      <c r="C131" s="45"/>
      <c r="D131" s="45"/>
      <c r="E131" s="47">
        <v>123</v>
      </c>
      <c r="F131" s="31" t="s">
        <v>994</v>
      </c>
      <c r="G131" s="20" t="s">
        <v>995</v>
      </c>
      <c r="H131" s="19" t="s">
        <v>1871</v>
      </c>
      <c r="I131" s="20" t="s">
        <v>286</v>
      </c>
      <c r="J131" s="19" t="s">
        <v>11</v>
      </c>
      <c r="K131" s="21">
        <v>1</v>
      </c>
      <c r="L131" s="51" t="s">
        <v>26</v>
      </c>
      <c r="M131" s="62">
        <v>2500</v>
      </c>
      <c r="N131" s="63">
        <f>ROUND(M131*1.001/K131,2)</f>
        <v>2502.5</v>
      </c>
      <c r="O131" s="54"/>
      <c r="P131" s="77"/>
      <c r="Q131" s="80">
        <f>K131</f>
        <v>1</v>
      </c>
      <c r="R131" s="23">
        <f>ROUND(Q131*N131,2)</f>
        <v>2502.5</v>
      </c>
      <c r="S131" s="22">
        <f>T131-R131</f>
        <v>500.5</v>
      </c>
      <c r="T131" s="73">
        <f>ROUND(Q131*N131*1.2,2)</f>
        <v>3003</v>
      </c>
      <c r="U131" s="68">
        <f>IF(Q131=0,"—",(Q131*N131*1.2)/Q131)</f>
        <v>3003</v>
      </c>
      <c r="V131" s="24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s="1" customFormat="1" ht="38.25" x14ac:dyDescent="0.2">
      <c r="B132" s="18"/>
      <c r="C132" s="45"/>
      <c r="D132" s="45"/>
      <c r="E132" s="47">
        <v>124</v>
      </c>
      <c r="F132" s="31" t="s">
        <v>996</v>
      </c>
      <c r="G132" s="20" t="s">
        <v>997</v>
      </c>
      <c r="H132" s="19" t="s">
        <v>1871</v>
      </c>
      <c r="I132" s="20" t="s">
        <v>287</v>
      </c>
      <c r="J132" s="19" t="s">
        <v>11</v>
      </c>
      <c r="K132" s="21">
        <v>2</v>
      </c>
      <c r="L132" s="51" t="s">
        <v>26</v>
      </c>
      <c r="M132" s="62">
        <v>2000</v>
      </c>
      <c r="N132" s="63">
        <f>ROUND(M132*1.001/K132,2)</f>
        <v>1001</v>
      </c>
      <c r="O132" s="54"/>
      <c r="P132" s="77"/>
      <c r="Q132" s="80">
        <f>K132</f>
        <v>2</v>
      </c>
      <c r="R132" s="23">
        <f>ROUND(Q132*N132,2)</f>
        <v>2002</v>
      </c>
      <c r="S132" s="22">
        <f>T132-R132</f>
        <v>400.40000000000009</v>
      </c>
      <c r="T132" s="73">
        <f>ROUND(Q132*N132*1.2,2)</f>
        <v>2402.4</v>
      </c>
      <c r="U132" s="68">
        <f>IF(Q132=0,"—",(Q132*N132*1.2)/Q132)</f>
        <v>1201.2</v>
      </c>
      <c r="V132" s="24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s="1" customFormat="1" ht="38.25" x14ac:dyDescent="0.2">
      <c r="B133" s="18"/>
      <c r="C133" s="45"/>
      <c r="D133" s="45"/>
      <c r="E133" s="47">
        <v>125</v>
      </c>
      <c r="F133" s="31" t="s">
        <v>998</v>
      </c>
      <c r="G133" s="20" t="s">
        <v>999</v>
      </c>
      <c r="H133" s="19" t="s">
        <v>1872</v>
      </c>
      <c r="I133" s="20" t="s">
        <v>39</v>
      </c>
      <c r="J133" s="19" t="s">
        <v>11</v>
      </c>
      <c r="K133" s="21">
        <v>2</v>
      </c>
      <c r="L133" s="51" t="s">
        <v>26</v>
      </c>
      <c r="M133" s="62">
        <v>7800</v>
      </c>
      <c r="N133" s="63">
        <f>ROUND(M133*1.001/K133,2)</f>
        <v>3903.9</v>
      </c>
      <c r="O133" s="54"/>
      <c r="P133" s="77"/>
      <c r="Q133" s="80">
        <f>K133</f>
        <v>2</v>
      </c>
      <c r="R133" s="23">
        <f>ROUND(Q133*N133,2)</f>
        <v>7807.8</v>
      </c>
      <c r="S133" s="22">
        <f>T133-R133</f>
        <v>1561.5600000000004</v>
      </c>
      <c r="T133" s="73">
        <f>ROUND(Q133*N133*1.2,2)</f>
        <v>9369.36</v>
      </c>
      <c r="U133" s="68">
        <f>IF(Q133=0,"—",(Q133*N133*1.2)/Q133)</f>
        <v>4684.68</v>
      </c>
      <c r="V133" s="24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s="1" customFormat="1" ht="38.25" x14ac:dyDescent="0.2">
      <c r="B134" s="18"/>
      <c r="C134" s="45"/>
      <c r="D134" s="45"/>
      <c r="E134" s="47">
        <v>126</v>
      </c>
      <c r="F134" s="31" t="s">
        <v>1000</v>
      </c>
      <c r="G134" s="20" t="s">
        <v>1001</v>
      </c>
      <c r="H134" s="19" t="s">
        <v>1872</v>
      </c>
      <c r="I134" s="20" t="s">
        <v>40</v>
      </c>
      <c r="J134" s="19" t="s">
        <v>11</v>
      </c>
      <c r="K134" s="21">
        <v>18</v>
      </c>
      <c r="L134" s="51" t="s">
        <v>26</v>
      </c>
      <c r="M134" s="62">
        <v>7200</v>
      </c>
      <c r="N134" s="63">
        <f>ROUND(M134*1.001/K134,2)</f>
        <v>400.4</v>
      </c>
      <c r="O134" s="54"/>
      <c r="P134" s="77"/>
      <c r="Q134" s="80">
        <f>K134</f>
        <v>18</v>
      </c>
      <c r="R134" s="23">
        <f>ROUND(Q134*N134,2)</f>
        <v>7207.2</v>
      </c>
      <c r="S134" s="22">
        <f>T134-R134</f>
        <v>1441.4399999999996</v>
      </c>
      <c r="T134" s="73">
        <f>ROUND(Q134*N134*1.2,2)</f>
        <v>8648.64</v>
      </c>
      <c r="U134" s="68">
        <f>IF(Q134=0,"—",(Q134*N134*1.2)/Q134)</f>
        <v>480.47999999999996</v>
      </c>
      <c r="V134" s="24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s="1" customFormat="1" ht="38.25" x14ac:dyDescent="0.2">
      <c r="B135" s="18"/>
      <c r="C135" s="45"/>
      <c r="D135" s="45"/>
      <c r="E135" s="47">
        <v>127</v>
      </c>
      <c r="F135" s="31" t="s">
        <v>1002</v>
      </c>
      <c r="G135" s="20" t="s">
        <v>1003</v>
      </c>
      <c r="H135" s="19" t="s">
        <v>1873</v>
      </c>
      <c r="I135" s="20" t="s">
        <v>288</v>
      </c>
      <c r="J135" s="19" t="s">
        <v>11</v>
      </c>
      <c r="K135" s="21">
        <v>4</v>
      </c>
      <c r="L135" s="51" t="s">
        <v>26</v>
      </c>
      <c r="M135" s="62">
        <v>7680</v>
      </c>
      <c r="N135" s="63">
        <f>ROUND(M135*1.001/K135,2)</f>
        <v>1921.92</v>
      </c>
      <c r="O135" s="54"/>
      <c r="P135" s="77"/>
      <c r="Q135" s="80">
        <f>K135</f>
        <v>4</v>
      </c>
      <c r="R135" s="23">
        <f>ROUND(Q135*N135,2)</f>
        <v>7687.68</v>
      </c>
      <c r="S135" s="22">
        <f>T135-R135</f>
        <v>1537.5399999999991</v>
      </c>
      <c r="T135" s="73">
        <f>ROUND(Q135*N135*1.2,2)</f>
        <v>9225.2199999999993</v>
      </c>
      <c r="U135" s="68">
        <f>IF(Q135=0,"—",(Q135*N135*1.2)/Q135)</f>
        <v>2306.3040000000001</v>
      </c>
      <c r="V135" s="24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s="1" customFormat="1" ht="38.25" x14ac:dyDescent="0.2">
      <c r="B136" s="18"/>
      <c r="C136" s="45"/>
      <c r="D136" s="45"/>
      <c r="E136" s="47">
        <v>128</v>
      </c>
      <c r="F136" s="31" t="s">
        <v>1004</v>
      </c>
      <c r="G136" s="20" t="s">
        <v>1005</v>
      </c>
      <c r="H136" s="19" t="s">
        <v>1874</v>
      </c>
      <c r="I136" s="20" t="s">
        <v>289</v>
      </c>
      <c r="J136" s="19" t="s">
        <v>11</v>
      </c>
      <c r="K136" s="21">
        <v>1</v>
      </c>
      <c r="L136" s="51" t="s">
        <v>26</v>
      </c>
      <c r="M136" s="62">
        <v>1180</v>
      </c>
      <c r="N136" s="63">
        <f>ROUND(M136*1.001/K136,2)</f>
        <v>1181.18</v>
      </c>
      <c r="O136" s="54"/>
      <c r="P136" s="77"/>
      <c r="Q136" s="80">
        <f>K136</f>
        <v>1</v>
      </c>
      <c r="R136" s="23">
        <f>ROUND(Q136*N136,2)</f>
        <v>1181.18</v>
      </c>
      <c r="S136" s="22">
        <f>T136-R136</f>
        <v>236.24</v>
      </c>
      <c r="T136" s="73">
        <f>ROUND(Q136*N136*1.2,2)</f>
        <v>1417.42</v>
      </c>
      <c r="U136" s="68">
        <f>IF(Q136=0,"—",(Q136*N136*1.2)/Q136)</f>
        <v>1417.4159999999999</v>
      </c>
      <c r="V136" s="24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s="1" customFormat="1" ht="38.25" x14ac:dyDescent="0.2">
      <c r="B137" s="18"/>
      <c r="C137" s="45"/>
      <c r="D137" s="45"/>
      <c r="E137" s="47">
        <v>129</v>
      </c>
      <c r="F137" s="31" t="s">
        <v>1004</v>
      </c>
      <c r="G137" s="20" t="s">
        <v>1006</v>
      </c>
      <c r="H137" s="19" t="s">
        <v>1874</v>
      </c>
      <c r="I137" s="20" t="s">
        <v>290</v>
      </c>
      <c r="J137" s="19" t="s">
        <v>11</v>
      </c>
      <c r="K137" s="21">
        <v>1</v>
      </c>
      <c r="L137" s="51" t="s">
        <v>26</v>
      </c>
      <c r="M137" s="62">
        <v>1180</v>
      </c>
      <c r="N137" s="63">
        <f>ROUND(M137*1.001/K137,2)</f>
        <v>1181.18</v>
      </c>
      <c r="O137" s="54"/>
      <c r="P137" s="77"/>
      <c r="Q137" s="80">
        <f>K137</f>
        <v>1</v>
      </c>
      <c r="R137" s="23">
        <f>ROUND(Q137*N137,2)</f>
        <v>1181.18</v>
      </c>
      <c r="S137" s="22">
        <f>T137-R137</f>
        <v>236.24</v>
      </c>
      <c r="T137" s="73">
        <f>ROUND(Q137*N137*1.2,2)</f>
        <v>1417.42</v>
      </c>
      <c r="U137" s="68">
        <f>IF(Q137=0,"—",(Q137*N137*1.2)/Q137)</f>
        <v>1417.4159999999999</v>
      </c>
      <c r="V137" s="24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s="1" customFormat="1" ht="38.25" x14ac:dyDescent="0.2">
      <c r="B138" s="18"/>
      <c r="C138" s="45"/>
      <c r="D138" s="45"/>
      <c r="E138" s="47">
        <v>130</v>
      </c>
      <c r="F138" s="31" t="s">
        <v>1007</v>
      </c>
      <c r="G138" s="20" t="s">
        <v>1008</v>
      </c>
      <c r="H138" s="19" t="s">
        <v>1875</v>
      </c>
      <c r="I138" s="20" t="s">
        <v>291</v>
      </c>
      <c r="J138" s="19" t="s">
        <v>11</v>
      </c>
      <c r="K138" s="21">
        <v>7</v>
      </c>
      <c r="L138" s="51" t="s">
        <v>26</v>
      </c>
      <c r="M138" s="62">
        <v>2905</v>
      </c>
      <c r="N138" s="63">
        <f>ROUND(M138*1.001/K138,2)</f>
        <v>415.42</v>
      </c>
      <c r="O138" s="54"/>
      <c r="P138" s="77"/>
      <c r="Q138" s="80">
        <f>K138</f>
        <v>7</v>
      </c>
      <c r="R138" s="23">
        <f>ROUND(Q138*N138,2)</f>
        <v>2907.94</v>
      </c>
      <c r="S138" s="22">
        <f>T138-R138</f>
        <v>581.59000000000015</v>
      </c>
      <c r="T138" s="73">
        <f>ROUND(Q138*N138*1.2,2)</f>
        <v>3489.53</v>
      </c>
      <c r="U138" s="68">
        <f>IF(Q138=0,"—",(Q138*N138*1.2)/Q138)</f>
        <v>498.50399999999996</v>
      </c>
      <c r="V138" s="24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s="1" customFormat="1" ht="38.25" x14ac:dyDescent="0.2">
      <c r="B139" s="18"/>
      <c r="C139" s="45"/>
      <c r="D139" s="45"/>
      <c r="E139" s="47">
        <v>131</v>
      </c>
      <c r="F139" s="31" t="s">
        <v>1009</v>
      </c>
      <c r="G139" s="20" t="s">
        <v>1010</v>
      </c>
      <c r="H139" s="19" t="s">
        <v>1875</v>
      </c>
      <c r="I139" s="20" t="s">
        <v>292</v>
      </c>
      <c r="J139" s="19" t="s">
        <v>11</v>
      </c>
      <c r="K139" s="21">
        <v>28</v>
      </c>
      <c r="L139" s="51" t="s">
        <v>26</v>
      </c>
      <c r="M139" s="62">
        <v>20580</v>
      </c>
      <c r="N139" s="63">
        <f>ROUND(M139*1.001/K139,2)</f>
        <v>735.74</v>
      </c>
      <c r="O139" s="54"/>
      <c r="P139" s="77"/>
      <c r="Q139" s="80">
        <f>K139</f>
        <v>28</v>
      </c>
      <c r="R139" s="23">
        <f>ROUND(Q139*N139,2)</f>
        <v>20600.72</v>
      </c>
      <c r="S139" s="22">
        <f>T139-R139</f>
        <v>4120.1399999999994</v>
      </c>
      <c r="T139" s="73">
        <f>ROUND(Q139*N139*1.2,2)</f>
        <v>24720.86</v>
      </c>
      <c r="U139" s="68">
        <f>IF(Q139=0,"—",(Q139*N139*1.2)/Q139)</f>
        <v>882.88800000000003</v>
      </c>
      <c r="V139" s="24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s="1" customFormat="1" ht="38.25" x14ac:dyDescent="0.2">
      <c r="B140" s="18"/>
      <c r="C140" s="45"/>
      <c r="D140" s="45"/>
      <c r="E140" s="47">
        <v>132</v>
      </c>
      <c r="F140" s="31" t="s">
        <v>1011</v>
      </c>
      <c r="G140" s="20" t="s">
        <v>1012</v>
      </c>
      <c r="H140" s="19" t="s">
        <v>1875</v>
      </c>
      <c r="I140" s="20" t="s">
        <v>293</v>
      </c>
      <c r="J140" s="19" t="s">
        <v>11</v>
      </c>
      <c r="K140" s="21">
        <v>1</v>
      </c>
      <c r="L140" s="51" t="s">
        <v>26</v>
      </c>
      <c r="M140" s="62">
        <v>7125</v>
      </c>
      <c r="N140" s="63">
        <f>ROUND(M140*1.001/K140,2)</f>
        <v>7132.13</v>
      </c>
      <c r="O140" s="54"/>
      <c r="P140" s="77"/>
      <c r="Q140" s="80">
        <f>K140</f>
        <v>1</v>
      </c>
      <c r="R140" s="23">
        <f>ROUND(Q140*N140,2)</f>
        <v>7132.13</v>
      </c>
      <c r="S140" s="22">
        <f>T140-R140</f>
        <v>1426.4299999999994</v>
      </c>
      <c r="T140" s="73">
        <f>ROUND(Q140*N140*1.2,2)</f>
        <v>8558.56</v>
      </c>
      <c r="U140" s="68">
        <f>IF(Q140=0,"—",(Q140*N140*1.2)/Q140)</f>
        <v>8558.5560000000005</v>
      </c>
      <c r="V140" s="24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s="1" customFormat="1" ht="38.25" x14ac:dyDescent="0.2">
      <c r="B141" s="18"/>
      <c r="C141" s="45"/>
      <c r="D141" s="45"/>
      <c r="E141" s="47">
        <v>133</v>
      </c>
      <c r="F141" s="31" t="s">
        <v>1013</v>
      </c>
      <c r="G141" s="20" t="s">
        <v>1014</v>
      </c>
      <c r="H141" s="19" t="s">
        <v>1875</v>
      </c>
      <c r="I141" s="20" t="s">
        <v>41</v>
      </c>
      <c r="J141" s="19" t="s">
        <v>11</v>
      </c>
      <c r="K141" s="21">
        <v>1</v>
      </c>
      <c r="L141" s="51" t="s">
        <v>26</v>
      </c>
      <c r="M141" s="62">
        <v>5513</v>
      </c>
      <c r="N141" s="63">
        <f>ROUND(M141*1.001/K141,2)</f>
        <v>5518.51</v>
      </c>
      <c r="O141" s="54"/>
      <c r="P141" s="77"/>
      <c r="Q141" s="80">
        <f>K141</f>
        <v>1</v>
      </c>
      <c r="R141" s="23">
        <f>ROUND(Q141*N141,2)</f>
        <v>5518.51</v>
      </c>
      <c r="S141" s="22">
        <f>T141-R141</f>
        <v>1103.6999999999998</v>
      </c>
      <c r="T141" s="73">
        <f>ROUND(Q141*N141*1.2,2)</f>
        <v>6622.21</v>
      </c>
      <c r="U141" s="68">
        <f>IF(Q141=0,"—",(Q141*N141*1.2)/Q141)</f>
        <v>6622.2120000000004</v>
      </c>
      <c r="V141" s="24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s="1" customFormat="1" ht="38.25" x14ac:dyDescent="0.2">
      <c r="B142" s="18"/>
      <c r="C142" s="45"/>
      <c r="D142" s="45"/>
      <c r="E142" s="47">
        <v>134</v>
      </c>
      <c r="F142" s="31" t="s">
        <v>1015</v>
      </c>
      <c r="G142" s="20">
        <v>9037000000</v>
      </c>
      <c r="H142" s="19" t="s">
        <v>1875</v>
      </c>
      <c r="I142" s="20" t="s">
        <v>42</v>
      </c>
      <c r="J142" s="19" t="s">
        <v>11</v>
      </c>
      <c r="K142" s="21">
        <v>3</v>
      </c>
      <c r="L142" s="51" t="s">
        <v>26</v>
      </c>
      <c r="M142" s="62">
        <v>2490</v>
      </c>
      <c r="N142" s="63">
        <f>ROUND(M142*1.001/K142,2)</f>
        <v>830.83</v>
      </c>
      <c r="O142" s="54"/>
      <c r="P142" s="77"/>
      <c r="Q142" s="80">
        <f>K142</f>
        <v>3</v>
      </c>
      <c r="R142" s="23">
        <f>ROUND(Q142*N142,2)</f>
        <v>2492.4899999999998</v>
      </c>
      <c r="S142" s="22">
        <f>T142-R142</f>
        <v>498.5</v>
      </c>
      <c r="T142" s="73">
        <f>ROUND(Q142*N142*1.2,2)</f>
        <v>2990.99</v>
      </c>
      <c r="U142" s="68">
        <f>IF(Q142=0,"—",(Q142*N142*1.2)/Q142)</f>
        <v>996.99600000000009</v>
      </c>
      <c r="V142" s="24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s="1" customFormat="1" ht="38.25" x14ac:dyDescent="0.2">
      <c r="B143" s="18"/>
      <c r="C143" s="45"/>
      <c r="D143" s="45"/>
      <c r="E143" s="47">
        <v>135</v>
      </c>
      <c r="F143" s="31" t="s">
        <v>1016</v>
      </c>
      <c r="G143" s="20">
        <v>9037000000</v>
      </c>
      <c r="H143" s="19" t="s">
        <v>1875</v>
      </c>
      <c r="I143" s="20" t="s">
        <v>43</v>
      </c>
      <c r="J143" s="19" t="s">
        <v>11</v>
      </c>
      <c r="K143" s="21">
        <v>4</v>
      </c>
      <c r="L143" s="51" t="s">
        <v>26</v>
      </c>
      <c r="M143" s="62">
        <v>2904</v>
      </c>
      <c r="N143" s="63">
        <f>ROUND(M143*1.001/K143,2)</f>
        <v>726.73</v>
      </c>
      <c r="O143" s="54"/>
      <c r="P143" s="77"/>
      <c r="Q143" s="80">
        <f>K143</f>
        <v>4</v>
      </c>
      <c r="R143" s="23">
        <f>ROUND(Q143*N143,2)</f>
        <v>2906.92</v>
      </c>
      <c r="S143" s="22">
        <f>T143-R143</f>
        <v>581.38000000000011</v>
      </c>
      <c r="T143" s="73">
        <f>ROUND(Q143*N143*1.2,2)</f>
        <v>3488.3</v>
      </c>
      <c r="U143" s="68">
        <f>IF(Q143=0,"—",(Q143*N143*1.2)/Q143)</f>
        <v>872.07600000000002</v>
      </c>
      <c r="V143" s="24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s="1" customFormat="1" ht="38.25" x14ac:dyDescent="0.2">
      <c r="B144" s="18"/>
      <c r="C144" s="45"/>
      <c r="D144" s="45"/>
      <c r="E144" s="47">
        <v>136</v>
      </c>
      <c r="F144" s="31" t="s">
        <v>1017</v>
      </c>
      <c r="G144" s="20" t="s">
        <v>1018</v>
      </c>
      <c r="H144" s="19" t="s">
        <v>1875</v>
      </c>
      <c r="I144" s="20" t="s">
        <v>294</v>
      </c>
      <c r="J144" s="19" t="s">
        <v>11</v>
      </c>
      <c r="K144" s="21">
        <v>1</v>
      </c>
      <c r="L144" s="51" t="s">
        <v>26</v>
      </c>
      <c r="M144" s="62">
        <v>3100</v>
      </c>
      <c r="N144" s="63">
        <f>ROUND(M144*1.001/K144,2)</f>
        <v>3103.1</v>
      </c>
      <c r="O144" s="54"/>
      <c r="P144" s="77"/>
      <c r="Q144" s="80">
        <f>K144</f>
        <v>1</v>
      </c>
      <c r="R144" s="23">
        <f>ROUND(Q144*N144,2)</f>
        <v>3103.1</v>
      </c>
      <c r="S144" s="22">
        <f>T144-R144</f>
        <v>620.61999999999989</v>
      </c>
      <c r="T144" s="73">
        <f>ROUND(Q144*N144*1.2,2)</f>
        <v>3723.72</v>
      </c>
      <c r="U144" s="68">
        <f>IF(Q144=0,"—",(Q144*N144*1.2)/Q144)</f>
        <v>3723.72</v>
      </c>
      <c r="V144" s="24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s="1" customFormat="1" ht="38.25" x14ac:dyDescent="0.2">
      <c r="B145" s="18"/>
      <c r="C145" s="45"/>
      <c r="D145" s="45"/>
      <c r="E145" s="47">
        <v>137</v>
      </c>
      <c r="F145" s="31" t="s">
        <v>1017</v>
      </c>
      <c r="G145" s="20" t="s">
        <v>1019</v>
      </c>
      <c r="H145" s="19" t="s">
        <v>1875</v>
      </c>
      <c r="I145" s="20" t="s">
        <v>295</v>
      </c>
      <c r="J145" s="19" t="s">
        <v>11</v>
      </c>
      <c r="K145" s="21">
        <v>1</v>
      </c>
      <c r="L145" s="51" t="s">
        <v>26</v>
      </c>
      <c r="M145" s="62">
        <v>2230.75</v>
      </c>
      <c r="N145" s="63">
        <f>ROUND(M145*1.001/K145,2)</f>
        <v>2232.98</v>
      </c>
      <c r="O145" s="54"/>
      <c r="P145" s="77"/>
      <c r="Q145" s="80">
        <f>K145</f>
        <v>1</v>
      </c>
      <c r="R145" s="23">
        <f>ROUND(Q145*N145,2)</f>
        <v>2232.98</v>
      </c>
      <c r="S145" s="22">
        <f>T145-R145</f>
        <v>446.59999999999991</v>
      </c>
      <c r="T145" s="73">
        <f>ROUND(Q145*N145*1.2,2)</f>
        <v>2679.58</v>
      </c>
      <c r="U145" s="68">
        <f>IF(Q145=0,"—",(Q145*N145*1.2)/Q145)</f>
        <v>2679.576</v>
      </c>
      <c r="V145" s="24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s="1" customFormat="1" ht="38.25" x14ac:dyDescent="0.2">
      <c r="B146" s="18"/>
      <c r="C146" s="45"/>
      <c r="D146" s="45"/>
      <c r="E146" s="47">
        <v>138</v>
      </c>
      <c r="F146" s="31" t="s">
        <v>1020</v>
      </c>
      <c r="G146" s="20" t="s">
        <v>24</v>
      </c>
      <c r="H146" s="19" t="s">
        <v>1875</v>
      </c>
      <c r="I146" s="20" t="s">
        <v>296</v>
      </c>
      <c r="J146" s="19" t="s">
        <v>11</v>
      </c>
      <c r="K146" s="21">
        <v>1</v>
      </c>
      <c r="L146" s="51" t="s">
        <v>26</v>
      </c>
      <c r="M146" s="62">
        <v>490</v>
      </c>
      <c r="N146" s="63">
        <f>ROUND(M146*1.001/K146,2)</f>
        <v>490.49</v>
      </c>
      <c r="O146" s="54"/>
      <c r="P146" s="77"/>
      <c r="Q146" s="80">
        <f>K146</f>
        <v>1</v>
      </c>
      <c r="R146" s="23">
        <f>ROUND(Q146*N146,2)</f>
        <v>490.49</v>
      </c>
      <c r="S146" s="22">
        <f>T146-R146</f>
        <v>98.100000000000023</v>
      </c>
      <c r="T146" s="73">
        <f>ROUND(Q146*N146*1.2,2)</f>
        <v>588.59</v>
      </c>
      <c r="U146" s="68">
        <f>IF(Q146=0,"—",(Q146*N146*1.2)/Q146)</f>
        <v>588.58799999999997</v>
      </c>
      <c r="V146" s="2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s="1" customFormat="1" ht="38.25" x14ac:dyDescent="0.2">
      <c r="B147" s="18"/>
      <c r="C147" s="45"/>
      <c r="D147" s="45"/>
      <c r="E147" s="47">
        <v>139</v>
      </c>
      <c r="F147" s="31" t="s">
        <v>1021</v>
      </c>
      <c r="G147" s="20" t="s">
        <v>24</v>
      </c>
      <c r="H147" s="19" t="s">
        <v>1876</v>
      </c>
      <c r="I147" s="20" t="s">
        <v>297</v>
      </c>
      <c r="J147" s="19" t="s">
        <v>11</v>
      </c>
      <c r="K147" s="21">
        <v>2</v>
      </c>
      <c r="L147" s="51" t="s">
        <v>26</v>
      </c>
      <c r="M147" s="62">
        <v>7900</v>
      </c>
      <c r="N147" s="63">
        <f>ROUND(M147*1.001/K147,2)</f>
        <v>3953.95</v>
      </c>
      <c r="O147" s="54"/>
      <c r="P147" s="77"/>
      <c r="Q147" s="80">
        <f>K147</f>
        <v>2</v>
      </c>
      <c r="R147" s="23">
        <f>ROUND(Q147*N147,2)</f>
        <v>7907.9</v>
      </c>
      <c r="S147" s="22">
        <f>T147-R147</f>
        <v>1581.58</v>
      </c>
      <c r="T147" s="73">
        <f>ROUND(Q147*N147*1.2,2)</f>
        <v>9489.48</v>
      </c>
      <c r="U147" s="68">
        <f>IF(Q147=0,"—",(Q147*N147*1.2)/Q147)</f>
        <v>4744.74</v>
      </c>
      <c r="V147" s="24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s="1" customFormat="1" ht="38.25" x14ac:dyDescent="0.2">
      <c r="B148" s="18"/>
      <c r="C148" s="45"/>
      <c r="D148" s="45"/>
      <c r="E148" s="47">
        <v>140</v>
      </c>
      <c r="F148" s="31" t="s">
        <v>1022</v>
      </c>
      <c r="G148" s="20" t="s">
        <v>24</v>
      </c>
      <c r="H148" s="19" t="s">
        <v>1876</v>
      </c>
      <c r="I148" s="20" t="s">
        <v>298</v>
      </c>
      <c r="J148" s="19" t="s">
        <v>11</v>
      </c>
      <c r="K148" s="21">
        <v>2</v>
      </c>
      <c r="L148" s="51" t="s">
        <v>26</v>
      </c>
      <c r="M148" s="62">
        <v>17300</v>
      </c>
      <c r="N148" s="63">
        <f>ROUND(M148*1.001/K148,2)</f>
        <v>8658.65</v>
      </c>
      <c r="O148" s="54"/>
      <c r="P148" s="77"/>
      <c r="Q148" s="80">
        <f>K148</f>
        <v>2</v>
      </c>
      <c r="R148" s="23">
        <f>ROUND(Q148*N148,2)</f>
        <v>17317.3</v>
      </c>
      <c r="S148" s="22">
        <f>T148-R148</f>
        <v>3463.4599999999991</v>
      </c>
      <c r="T148" s="73">
        <f>ROUND(Q148*N148*1.2,2)</f>
        <v>20780.759999999998</v>
      </c>
      <c r="U148" s="68">
        <f>IF(Q148=0,"—",(Q148*N148*1.2)/Q148)</f>
        <v>10390.379999999999</v>
      </c>
      <c r="V148" s="24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s="1" customFormat="1" ht="38.25" x14ac:dyDescent="0.2">
      <c r="B149" s="18"/>
      <c r="C149" s="45"/>
      <c r="D149" s="45"/>
      <c r="E149" s="47">
        <v>141</v>
      </c>
      <c r="F149" s="31" t="s">
        <v>1023</v>
      </c>
      <c r="G149" s="20" t="s">
        <v>1024</v>
      </c>
      <c r="H149" s="19" t="s">
        <v>1876</v>
      </c>
      <c r="I149" s="20" t="s">
        <v>299</v>
      </c>
      <c r="J149" s="19" t="s">
        <v>11</v>
      </c>
      <c r="K149" s="21">
        <v>1</v>
      </c>
      <c r="L149" s="51" t="s">
        <v>26</v>
      </c>
      <c r="M149" s="62">
        <v>1875</v>
      </c>
      <c r="N149" s="63">
        <f>ROUND(M149*1.001/K149,2)</f>
        <v>1876.88</v>
      </c>
      <c r="O149" s="54"/>
      <c r="P149" s="77"/>
      <c r="Q149" s="80">
        <f>K149</f>
        <v>1</v>
      </c>
      <c r="R149" s="23">
        <f>ROUND(Q149*N149,2)</f>
        <v>1876.88</v>
      </c>
      <c r="S149" s="22">
        <f>T149-R149</f>
        <v>375.38000000000011</v>
      </c>
      <c r="T149" s="73">
        <f>ROUND(Q149*N149*1.2,2)</f>
        <v>2252.2600000000002</v>
      </c>
      <c r="U149" s="68">
        <f>IF(Q149=0,"—",(Q149*N149*1.2)/Q149)</f>
        <v>2252.2559999999999</v>
      </c>
      <c r="V149" s="2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s="1" customFormat="1" ht="38.25" x14ac:dyDescent="0.2">
      <c r="B150" s="18"/>
      <c r="C150" s="45"/>
      <c r="D150" s="45"/>
      <c r="E150" s="47">
        <v>142</v>
      </c>
      <c r="F150" s="31" t="s">
        <v>1025</v>
      </c>
      <c r="G150" s="20" t="s">
        <v>1026</v>
      </c>
      <c r="H150" s="19" t="s">
        <v>1876</v>
      </c>
      <c r="I150" s="20" t="s">
        <v>300</v>
      </c>
      <c r="J150" s="19" t="s">
        <v>11</v>
      </c>
      <c r="K150" s="21">
        <v>1</v>
      </c>
      <c r="L150" s="51" t="s">
        <v>26</v>
      </c>
      <c r="M150" s="62">
        <v>4150</v>
      </c>
      <c r="N150" s="63">
        <f>ROUND(M150*1.001/K150,2)</f>
        <v>4154.1499999999996</v>
      </c>
      <c r="O150" s="54"/>
      <c r="P150" s="77"/>
      <c r="Q150" s="80">
        <f>K150</f>
        <v>1</v>
      </c>
      <c r="R150" s="23">
        <f>ROUND(Q150*N150,2)</f>
        <v>4154.1499999999996</v>
      </c>
      <c r="S150" s="22">
        <f>T150-R150</f>
        <v>830.82999999999993</v>
      </c>
      <c r="T150" s="73">
        <f>ROUND(Q150*N150*1.2,2)</f>
        <v>4984.9799999999996</v>
      </c>
      <c r="U150" s="68">
        <f>IF(Q150=0,"—",(Q150*N150*1.2)/Q150)</f>
        <v>4984.9799999999996</v>
      </c>
      <c r="V150" s="2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s="1" customFormat="1" ht="38.25" x14ac:dyDescent="0.2">
      <c r="B151" s="18"/>
      <c r="C151" s="45"/>
      <c r="D151" s="45"/>
      <c r="E151" s="47">
        <v>143</v>
      </c>
      <c r="F151" s="31" t="s">
        <v>1027</v>
      </c>
      <c r="G151" s="20" t="s">
        <v>1028</v>
      </c>
      <c r="H151" s="19" t="s">
        <v>1876</v>
      </c>
      <c r="I151" s="20" t="s">
        <v>301</v>
      </c>
      <c r="J151" s="19" t="s">
        <v>11</v>
      </c>
      <c r="K151" s="21">
        <v>1</v>
      </c>
      <c r="L151" s="51" t="s">
        <v>26</v>
      </c>
      <c r="M151" s="62">
        <v>2300</v>
      </c>
      <c r="N151" s="63">
        <f>ROUND(M151*1.001/K151,2)</f>
        <v>2302.3000000000002</v>
      </c>
      <c r="O151" s="54"/>
      <c r="P151" s="77"/>
      <c r="Q151" s="80">
        <f>K151</f>
        <v>1</v>
      </c>
      <c r="R151" s="23">
        <f>ROUND(Q151*N151,2)</f>
        <v>2302.3000000000002</v>
      </c>
      <c r="S151" s="22">
        <f>T151-R151</f>
        <v>460.46000000000004</v>
      </c>
      <c r="T151" s="73">
        <f>ROUND(Q151*N151*1.2,2)</f>
        <v>2762.76</v>
      </c>
      <c r="U151" s="68">
        <f>IF(Q151=0,"—",(Q151*N151*1.2)/Q151)</f>
        <v>2762.76</v>
      </c>
      <c r="V151" s="2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s="1" customFormat="1" ht="38.25" x14ac:dyDescent="0.2">
      <c r="B152" s="18"/>
      <c r="C152" s="45"/>
      <c r="D152" s="45"/>
      <c r="E152" s="47">
        <v>144</v>
      </c>
      <c r="F152" s="31" t="s">
        <v>1029</v>
      </c>
      <c r="G152" s="20" t="s">
        <v>1030</v>
      </c>
      <c r="H152" s="19" t="s">
        <v>1876</v>
      </c>
      <c r="I152" s="20" t="s">
        <v>302</v>
      </c>
      <c r="J152" s="19" t="s">
        <v>11</v>
      </c>
      <c r="K152" s="21">
        <v>2</v>
      </c>
      <c r="L152" s="51" t="s">
        <v>26</v>
      </c>
      <c r="M152" s="62">
        <v>2750</v>
      </c>
      <c r="N152" s="63">
        <f>ROUND(M152*1.001/K152,2)</f>
        <v>1376.38</v>
      </c>
      <c r="O152" s="54"/>
      <c r="P152" s="77"/>
      <c r="Q152" s="80">
        <f>K152</f>
        <v>2</v>
      </c>
      <c r="R152" s="23">
        <f>ROUND(Q152*N152,2)</f>
        <v>2752.76</v>
      </c>
      <c r="S152" s="22">
        <f>T152-R152</f>
        <v>550.54999999999973</v>
      </c>
      <c r="T152" s="73">
        <f>ROUND(Q152*N152*1.2,2)</f>
        <v>3303.31</v>
      </c>
      <c r="U152" s="68">
        <f>IF(Q152=0,"—",(Q152*N152*1.2)/Q152)</f>
        <v>1651.6560000000002</v>
      </c>
      <c r="V152" s="2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s="1" customFormat="1" ht="38.25" x14ac:dyDescent="0.2">
      <c r="B153" s="18"/>
      <c r="C153" s="45"/>
      <c r="D153" s="45"/>
      <c r="E153" s="47">
        <v>145</v>
      </c>
      <c r="F153" s="31" t="s">
        <v>1031</v>
      </c>
      <c r="G153" s="20" t="s">
        <v>1032</v>
      </c>
      <c r="H153" s="19" t="s">
        <v>1876</v>
      </c>
      <c r="I153" s="20" t="s">
        <v>303</v>
      </c>
      <c r="J153" s="19" t="s">
        <v>11</v>
      </c>
      <c r="K153" s="21">
        <v>1</v>
      </c>
      <c r="L153" s="51" t="s">
        <v>26</v>
      </c>
      <c r="M153" s="62">
        <v>22033.9</v>
      </c>
      <c r="N153" s="63">
        <f>ROUND(M153*1.001/K153,2)</f>
        <v>22055.93</v>
      </c>
      <c r="O153" s="54"/>
      <c r="P153" s="77"/>
      <c r="Q153" s="80">
        <f>K153</f>
        <v>1</v>
      </c>
      <c r="R153" s="23">
        <f>ROUND(Q153*N153,2)</f>
        <v>22055.93</v>
      </c>
      <c r="S153" s="22">
        <f>T153-R153</f>
        <v>4411.1899999999987</v>
      </c>
      <c r="T153" s="73">
        <f>ROUND(Q153*N153*1.2,2)</f>
        <v>26467.119999999999</v>
      </c>
      <c r="U153" s="68">
        <f>IF(Q153=0,"—",(Q153*N153*1.2)/Q153)</f>
        <v>26467.115999999998</v>
      </c>
      <c r="V153" s="24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s="1" customFormat="1" ht="38.25" x14ac:dyDescent="0.2">
      <c r="B154" s="18"/>
      <c r="C154" s="45"/>
      <c r="D154" s="45"/>
      <c r="E154" s="47">
        <v>146</v>
      </c>
      <c r="F154" s="31" t="s">
        <v>1033</v>
      </c>
      <c r="G154" s="20" t="s">
        <v>24</v>
      </c>
      <c r="H154" s="19" t="s">
        <v>1876</v>
      </c>
      <c r="I154" s="20" t="s">
        <v>304</v>
      </c>
      <c r="J154" s="19" t="s">
        <v>11</v>
      </c>
      <c r="K154" s="21">
        <v>1</v>
      </c>
      <c r="L154" s="51" t="s">
        <v>26</v>
      </c>
      <c r="M154" s="62">
        <v>1475</v>
      </c>
      <c r="N154" s="63">
        <f>ROUND(M154*1.001/K154,2)</f>
        <v>1476.48</v>
      </c>
      <c r="O154" s="54"/>
      <c r="P154" s="77"/>
      <c r="Q154" s="80">
        <f>K154</f>
        <v>1</v>
      </c>
      <c r="R154" s="23">
        <f>ROUND(Q154*N154,2)</f>
        <v>1476.48</v>
      </c>
      <c r="S154" s="22">
        <f>T154-R154</f>
        <v>295.29999999999995</v>
      </c>
      <c r="T154" s="73">
        <f>ROUND(Q154*N154*1.2,2)</f>
        <v>1771.78</v>
      </c>
      <c r="U154" s="68">
        <f>IF(Q154=0,"—",(Q154*N154*1.2)/Q154)</f>
        <v>1771.7760000000001</v>
      </c>
      <c r="V154" s="24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s="1" customFormat="1" ht="38.25" x14ac:dyDescent="0.2">
      <c r="B155" s="18"/>
      <c r="C155" s="45"/>
      <c r="D155" s="45"/>
      <c r="E155" s="47">
        <v>147</v>
      </c>
      <c r="F155" s="31" t="s">
        <v>1034</v>
      </c>
      <c r="G155" s="20" t="s">
        <v>1035</v>
      </c>
      <c r="H155" s="19" t="s">
        <v>1876</v>
      </c>
      <c r="I155" s="20" t="s">
        <v>305</v>
      </c>
      <c r="J155" s="19" t="s">
        <v>11</v>
      </c>
      <c r="K155" s="21">
        <v>1</v>
      </c>
      <c r="L155" s="51" t="s">
        <v>26</v>
      </c>
      <c r="M155" s="62">
        <v>4865</v>
      </c>
      <c r="N155" s="63">
        <f>ROUND(M155*1.001/K155,2)</f>
        <v>4869.87</v>
      </c>
      <c r="O155" s="54"/>
      <c r="P155" s="77"/>
      <c r="Q155" s="80">
        <f>K155</f>
        <v>1</v>
      </c>
      <c r="R155" s="23">
        <f>ROUND(Q155*N155,2)</f>
        <v>4869.87</v>
      </c>
      <c r="S155" s="22">
        <f>T155-R155</f>
        <v>973.97000000000025</v>
      </c>
      <c r="T155" s="73">
        <f>ROUND(Q155*N155*1.2,2)</f>
        <v>5843.84</v>
      </c>
      <c r="U155" s="68">
        <f>IF(Q155=0,"—",(Q155*N155*1.2)/Q155)</f>
        <v>5843.8440000000001</v>
      </c>
      <c r="V155" s="24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s="1" customFormat="1" ht="38.25" x14ac:dyDescent="0.2">
      <c r="B156" s="18"/>
      <c r="C156" s="45"/>
      <c r="D156" s="45"/>
      <c r="E156" s="47">
        <v>148</v>
      </c>
      <c r="F156" s="31" t="s">
        <v>1036</v>
      </c>
      <c r="G156" s="20" t="s">
        <v>1037</v>
      </c>
      <c r="H156" s="19" t="s">
        <v>1876</v>
      </c>
      <c r="I156" s="20" t="s">
        <v>306</v>
      </c>
      <c r="J156" s="19" t="s">
        <v>25</v>
      </c>
      <c r="K156" s="21">
        <v>4</v>
      </c>
      <c r="L156" s="51" t="s">
        <v>26</v>
      </c>
      <c r="M156" s="62">
        <v>10500</v>
      </c>
      <c r="N156" s="63">
        <f>ROUND(M156*1.001/K156,2)</f>
        <v>2627.63</v>
      </c>
      <c r="O156" s="54"/>
      <c r="P156" s="77"/>
      <c r="Q156" s="80">
        <f>K156</f>
        <v>4</v>
      </c>
      <c r="R156" s="23">
        <f>ROUND(Q156*N156,2)</f>
        <v>10510.52</v>
      </c>
      <c r="S156" s="22">
        <f>T156-R156</f>
        <v>2102.1000000000004</v>
      </c>
      <c r="T156" s="73">
        <f>ROUND(Q156*N156*1.2,2)</f>
        <v>12612.62</v>
      </c>
      <c r="U156" s="68">
        <f>IF(Q156=0,"—",(Q156*N156*1.2)/Q156)</f>
        <v>3153.1559999999999</v>
      </c>
      <c r="V156" s="24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s="1" customFormat="1" ht="38.25" x14ac:dyDescent="0.2">
      <c r="B157" s="18"/>
      <c r="C157" s="45"/>
      <c r="D157" s="45"/>
      <c r="E157" s="47">
        <v>149</v>
      </c>
      <c r="F157" s="31" t="s">
        <v>1038</v>
      </c>
      <c r="G157" s="20" t="s">
        <v>24</v>
      </c>
      <c r="H157" s="19" t="s">
        <v>1876</v>
      </c>
      <c r="I157" s="20" t="s">
        <v>307</v>
      </c>
      <c r="J157" s="19" t="s">
        <v>11</v>
      </c>
      <c r="K157" s="21">
        <v>1</v>
      </c>
      <c r="L157" s="51" t="s">
        <v>26</v>
      </c>
      <c r="M157" s="62">
        <v>4900</v>
      </c>
      <c r="N157" s="63">
        <f>ROUND(M157*1.001/K157,2)</f>
        <v>4904.8999999999996</v>
      </c>
      <c r="O157" s="54"/>
      <c r="P157" s="77"/>
      <c r="Q157" s="80">
        <f>K157</f>
        <v>1</v>
      </c>
      <c r="R157" s="23">
        <f>ROUND(Q157*N157,2)</f>
        <v>4904.8999999999996</v>
      </c>
      <c r="S157" s="22">
        <f>T157-R157</f>
        <v>980.98000000000047</v>
      </c>
      <c r="T157" s="73">
        <f>ROUND(Q157*N157*1.2,2)</f>
        <v>5885.88</v>
      </c>
      <c r="U157" s="68">
        <f>IF(Q157=0,"—",(Q157*N157*1.2)/Q157)</f>
        <v>5885.8799999999992</v>
      </c>
      <c r="V157" s="24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s="1" customFormat="1" ht="38.25" x14ac:dyDescent="0.2">
      <c r="B158" s="18"/>
      <c r="C158" s="45"/>
      <c r="D158" s="45"/>
      <c r="E158" s="47">
        <v>150</v>
      </c>
      <c r="F158" s="31" t="s">
        <v>1039</v>
      </c>
      <c r="G158" s="20" t="s">
        <v>1040</v>
      </c>
      <c r="H158" s="19" t="s">
        <v>1876</v>
      </c>
      <c r="I158" s="20" t="s">
        <v>308</v>
      </c>
      <c r="J158" s="19" t="s">
        <v>11</v>
      </c>
      <c r="K158" s="21">
        <v>2</v>
      </c>
      <c r="L158" s="51" t="s">
        <v>26</v>
      </c>
      <c r="M158" s="62">
        <v>9200</v>
      </c>
      <c r="N158" s="63">
        <f>ROUND(M158*1.001/K158,2)</f>
        <v>4604.6000000000004</v>
      </c>
      <c r="O158" s="54"/>
      <c r="P158" s="77"/>
      <c r="Q158" s="80">
        <f>K158</f>
        <v>2</v>
      </c>
      <c r="R158" s="23">
        <f>ROUND(Q158*N158,2)</f>
        <v>9209.2000000000007</v>
      </c>
      <c r="S158" s="22">
        <f>T158-R158</f>
        <v>1841.8400000000001</v>
      </c>
      <c r="T158" s="73">
        <f>ROUND(Q158*N158*1.2,2)</f>
        <v>11051.04</v>
      </c>
      <c r="U158" s="68">
        <f>IF(Q158=0,"—",(Q158*N158*1.2)/Q158)</f>
        <v>5525.52</v>
      </c>
      <c r="V158" s="24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s="1" customFormat="1" ht="38.25" x14ac:dyDescent="0.2">
      <c r="B159" s="18"/>
      <c r="C159" s="45"/>
      <c r="D159" s="45"/>
      <c r="E159" s="47">
        <v>151</v>
      </c>
      <c r="F159" s="31" t="s">
        <v>1041</v>
      </c>
      <c r="G159" s="20" t="s">
        <v>24</v>
      </c>
      <c r="H159" s="19" t="s">
        <v>1876</v>
      </c>
      <c r="I159" s="20" t="s">
        <v>309</v>
      </c>
      <c r="J159" s="19" t="s">
        <v>11</v>
      </c>
      <c r="K159" s="21">
        <v>1</v>
      </c>
      <c r="L159" s="51" t="s">
        <v>26</v>
      </c>
      <c r="M159" s="62">
        <v>6850</v>
      </c>
      <c r="N159" s="63">
        <f>ROUND(M159*1.001/K159,2)</f>
        <v>6856.85</v>
      </c>
      <c r="O159" s="54"/>
      <c r="P159" s="77"/>
      <c r="Q159" s="80">
        <f>K159</f>
        <v>1</v>
      </c>
      <c r="R159" s="23">
        <f>ROUND(Q159*N159,2)</f>
        <v>6856.85</v>
      </c>
      <c r="S159" s="22">
        <f>T159-R159</f>
        <v>1371.369999999999</v>
      </c>
      <c r="T159" s="73">
        <f>ROUND(Q159*N159*1.2,2)</f>
        <v>8228.2199999999993</v>
      </c>
      <c r="U159" s="68">
        <f>IF(Q159=0,"—",(Q159*N159*1.2)/Q159)</f>
        <v>8228.2199999999993</v>
      </c>
      <c r="V159" s="24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s="1" customFormat="1" ht="38.25" x14ac:dyDescent="0.2">
      <c r="B160" s="18"/>
      <c r="C160" s="45"/>
      <c r="D160" s="45"/>
      <c r="E160" s="47">
        <v>152</v>
      </c>
      <c r="F160" s="31" t="s">
        <v>1042</v>
      </c>
      <c r="G160" s="20" t="s">
        <v>24</v>
      </c>
      <c r="H160" s="19" t="s">
        <v>1876</v>
      </c>
      <c r="I160" s="20" t="s">
        <v>310</v>
      </c>
      <c r="J160" s="19" t="s">
        <v>11</v>
      </c>
      <c r="K160" s="21">
        <v>1</v>
      </c>
      <c r="L160" s="51" t="s">
        <v>26</v>
      </c>
      <c r="M160" s="62">
        <v>9750</v>
      </c>
      <c r="N160" s="63">
        <f>ROUND(M160*1.001/K160,2)</f>
        <v>9759.75</v>
      </c>
      <c r="O160" s="54"/>
      <c r="P160" s="77"/>
      <c r="Q160" s="80">
        <f>K160</f>
        <v>1</v>
      </c>
      <c r="R160" s="23">
        <f>ROUND(Q160*N160,2)</f>
        <v>9759.75</v>
      </c>
      <c r="S160" s="22">
        <f>T160-R160</f>
        <v>1951.9500000000007</v>
      </c>
      <c r="T160" s="73">
        <f>ROUND(Q160*N160*1.2,2)</f>
        <v>11711.7</v>
      </c>
      <c r="U160" s="68">
        <f>IF(Q160=0,"—",(Q160*N160*1.2)/Q160)</f>
        <v>11711.699999999999</v>
      </c>
      <c r="V160" s="24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s="1" customFormat="1" ht="38.25" x14ac:dyDescent="0.2">
      <c r="B161" s="18"/>
      <c r="C161" s="45"/>
      <c r="D161" s="45"/>
      <c r="E161" s="47">
        <v>153</v>
      </c>
      <c r="F161" s="31" t="s">
        <v>1043</v>
      </c>
      <c r="G161" s="20" t="s">
        <v>1044</v>
      </c>
      <c r="H161" s="19" t="s">
        <v>1876</v>
      </c>
      <c r="I161" s="20" t="s">
        <v>311</v>
      </c>
      <c r="J161" s="19" t="s">
        <v>11</v>
      </c>
      <c r="K161" s="21">
        <v>1</v>
      </c>
      <c r="L161" s="51" t="s">
        <v>26</v>
      </c>
      <c r="M161" s="62">
        <v>2534</v>
      </c>
      <c r="N161" s="63">
        <f>ROUND(M161*1.001/K161,2)</f>
        <v>2536.5300000000002</v>
      </c>
      <c r="O161" s="54"/>
      <c r="P161" s="77"/>
      <c r="Q161" s="80">
        <f>K161</f>
        <v>1</v>
      </c>
      <c r="R161" s="23">
        <f>ROUND(Q161*N161,2)</f>
        <v>2536.5300000000002</v>
      </c>
      <c r="S161" s="22">
        <f>T161-R161</f>
        <v>507.30999999999995</v>
      </c>
      <c r="T161" s="73">
        <f>ROUND(Q161*N161*1.2,2)</f>
        <v>3043.84</v>
      </c>
      <c r="U161" s="68">
        <f>IF(Q161=0,"—",(Q161*N161*1.2)/Q161)</f>
        <v>3043.8360000000002</v>
      </c>
      <c r="V161" s="24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s="1" customFormat="1" ht="38.25" x14ac:dyDescent="0.2">
      <c r="B162" s="18"/>
      <c r="C162" s="45"/>
      <c r="D162" s="45"/>
      <c r="E162" s="47">
        <v>154</v>
      </c>
      <c r="F162" s="31" t="s">
        <v>1045</v>
      </c>
      <c r="G162" s="20" t="s">
        <v>1046</v>
      </c>
      <c r="H162" s="19" t="s">
        <v>1876</v>
      </c>
      <c r="I162" s="20" t="s">
        <v>312</v>
      </c>
      <c r="J162" s="19" t="s">
        <v>11</v>
      </c>
      <c r="K162" s="21">
        <v>9</v>
      </c>
      <c r="L162" s="51" t="s">
        <v>26</v>
      </c>
      <c r="M162" s="62">
        <v>1850.04</v>
      </c>
      <c r="N162" s="63">
        <f>ROUND(M162*1.001/K162,2)</f>
        <v>205.77</v>
      </c>
      <c r="O162" s="54"/>
      <c r="P162" s="77"/>
      <c r="Q162" s="80">
        <f>K162</f>
        <v>9</v>
      </c>
      <c r="R162" s="23">
        <f>ROUND(Q162*N162,2)</f>
        <v>1851.93</v>
      </c>
      <c r="S162" s="22">
        <f>T162-R162</f>
        <v>370.3900000000001</v>
      </c>
      <c r="T162" s="73">
        <f>ROUND(Q162*N162*1.2,2)</f>
        <v>2222.3200000000002</v>
      </c>
      <c r="U162" s="68">
        <f>IF(Q162=0,"—",(Q162*N162*1.2)/Q162)</f>
        <v>246.92399999999998</v>
      </c>
      <c r="V162" s="24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s="1" customFormat="1" ht="38.25" x14ac:dyDescent="0.2">
      <c r="B163" s="18"/>
      <c r="C163" s="45"/>
      <c r="D163" s="45"/>
      <c r="E163" s="47">
        <v>155</v>
      </c>
      <c r="F163" s="31" t="s">
        <v>1045</v>
      </c>
      <c r="G163" s="20" t="s">
        <v>1047</v>
      </c>
      <c r="H163" s="19" t="s">
        <v>1876</v>
      </c>
      <c r="I163" s="20" t="s">
        <v>313</v>
      </c>
      <c r="J163" s="19" t="s">
        <v>11</v>
      </c>
      <c r="K163" s="21">
        <v>6</v>
      </c>
      <c r="L163" s="51" t="s">
        <v>26</v>
      </c>
      <c r="M163" s="62">
        <v>804.78</v>
      </c>
      <c r="N163" s="63">
        <f>ROUND(M163*1.001/K163,2)</f>
        <v>134.26</v>
      </c>
      <c r="O163" s="54"/>
      <c r="P163" s="77"/>
      <c r="Q163" s="80">
        <f>K163</f>
        <v>6</v>
      </c>
      <c r="R163" s="23">
        <f>ROUND(Q163*N163,2)</f>
        <v>805.56</v>
      </c>
      <c r="S163" s="22">
        <f>T163-R163</f>
        <v>161.11000000000001</v>
      </c>
      <c r="T163" s="73">
        <f>ROUND(Q163*N163*1.2,2)</f>
        <v>966.67</v>
      </c>
      <c r="U163" s="68">
        <f>IF(Q163=0,"—",(Q163*N163*1.2)/Q163)</f>
        <v>161.11199999999999</v>
      </c>
      <c r="V163" s="24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s="1" customFormat="1" ht="38.25" x14ac:dyDescent="0.2">
      <c r="B164" s="18"/>
      <c r="C164" s="45"/>
      <c r="D164" s="45"/>
      <c r="E164" s="47">
        <v>156</v>
      </c>
      <c r="F164" s="31" t="s">
        <v>1048</v>
      </c>
      <c r="G164" s="20" t="s">
        <v>1049</v>
      </c>
      <c r="H164" s="19" t="s">
        <v>1876</v>
      </c>
      <c r="I164" s="20" t="s">
        <v>314</v>
      </c>
      <c r="J164" s="19" t="s">
        <v>11</v>
      </c>
      <c r="K164" s="21">
        <v>2</v>
      </c>
      <c r="L164" s="51" t="s">
        <v>26</v>
      </c>
      <c r="M164" s="62">
        <v>9100</v>
      </c>
      <c r="N164" s="63">
        <f>ROUND(M164*1.001/K164,2)</f>
        <v>4554.55</v>
      </c>
      <c r="O164" s="54"/>
      <c r="P164" s="77"/>
      <c r="Q164" s="80">
        <f>K164</f>
        <v>2</v>
      </c>
      <c r="R164" s="23">
        <f>ROUND(Q164*N164,2)</f>
        <v>9109.1</v>
      </c>
      <c r="S164" s="22">
        <f>T164-R164</f>
        <v>1821.8199999999997</v>
      </c>
      <c r="T164" s="73">
        <f>ROUND(Q164*N164*1.2,2)</f>
        <v>10930.92</v>
      </c>
      <c r="U164" s="68">
        <f>IF(Q164=0,"—",(Q164*N164*1.2)/Q164)</f>
        <v>5465.46</v>
      </c>
      <c r="V164" s="24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s="1" customFormat="1" ht="38.25" x14ac:dyDescent="0.2">
      <c r="B165" s="18"/>
      <c r="C165" s="45"/>
      <c r="D165" s="45"/>
      <c r="E165" s="47">
        <v>157</v>
      </c>
      <c r="F165" s="31" t="s">
        <v>1050</v>
      </c>
      <c r="G165" s="20" t="s">
        <v>1051</v>
      </c>
      <c r="H165" s="19" t="s">
        <v>1876</v>
      </c>
      <c r="I165" s="20" t="s">
        <v>315</v>
      </c>
      <c r="J165" s="19" t="s">
        <v>11</v>
      </c>
      <c r="K165" s="21">
        <v>1</v>
      </c>
      <c r="L165" s="51" t="s">
        <v>26</v>
      </c>
      <c r="M165" s="62">
        <v>7375</v>
      </c>
      <c r="N165" s="63">
        <f>ROUND(M165*1.001/K165,2)</f>
        <v>7382.38</v>
      </c>
      <c r="O165" s="54"/>
      <c r="P165" s="77"/>
      <c r="Q165" s="80">
        <f>K165</f>
        <v>1</v>
      </c>
      <c r="R165" s="23">
        <f>ROUND(Q165*N165,2)</f>
        <v>7382.38</v>
      </c>
      <c r="S165" s="22">
        <f>T165-R165</f>
        <v>1476.4800000000005</v>
      </c>
      <c r="T165" s="73">
        <f>ROUND(Q165*N165*1.2,2)</f>
        <v>8858.86</v>
      </c>
      <c r="U165" s="68">
        <f>IF(Q165=0,"—",(Q165*N165*1.2)/Q165)</f>
        <v>8858.8559999999998</v>
      </c>
      <c r="V165" s="24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s="1" customFormat="1" ht="38.25" x14ac:dyDescent="0.2">
      <c r="B166" s="18"/>
      <c r="C166" s="45"/>
      <c r="D166" s="45"/>
      <c r="E166" s="47">
        <v>158</v>
      </c>
      <c r="F166" s="31" t="s">
        <v>1052</v>
      </c>
      <c r="G166" s="20" t="s">
        <v>1053</v>
      </c>
      <c r="H166" s="19" t="s">
        <v>1876</v>
      </c>
      <c r="I166" s="20" t="s">
        <v>316</v>
      </c>
      <c r="J166" s="19" t="s">
        <v>11</v>
      </c>
      <c r="K166" s="21">
        <v>1</v>
      </c>
      <c r="L166" s="51" t="s">
        <v>26</v>
      </c>
      <c r="M166" s="62">
        <v>14322</v>
      </c>
      <c r="N166" s="63">
        <f>ROUND(M166*1.001/K166,2)</f>
        <v>14336.32</v>
      </c>
      <c r="O166" s="54"/>
      <c r="P166" s="77"/>
      <c r="Q166" s="80">
        <f>K166</f>
        <v>1</v>
      </c>
      <c r="R166" s="23">
        <f>ROUND(Q166*N166,2)</f>
        <v>14336.32</v>
      </c>
      <c r="S166" s="22">
        <f>T166-R166</f>
        <v>2867.260000000002</v>
      </c>
      <c r="T166" s="73">
        <f>ROUND(Q166*N166*1.2,2)</f>
        <v>17203.580000000002</v>
      </c>
      <c r="U166" s="68">
        <f>IF(Q166=0,"—",(Q166*N166*1.2)/Q166)</f>
        <v>17203.583999999999</v>
      </c>
      <c r="V166" s="24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s="1" customFormat="1" ht="38.25" x14ac:dyDescent="0.2">
      <c r="B167" s="18"/>
      <c r="C167" s="45"/>
      <c r="D167" s="45"/>
      <c r="E167" s="47">
        <v>159</v>
      </c>
      <c r="F167" s="31" t="s">
        <v>1054</v>
      </c>
      <c r="G167" s="20" t="s">
        <v>24</v>
      </c>
      <c r="H167" s="19" t="s">
        <v>1876</v>
      </c>
      <c r="I167" s="20" t="s">
        <v>317</v>
      </c>
      <c r="J167" s="19" t="s">
        <v>11</v>
      </c>
      <c r="K167" s="21">
        <v>7</v>
      </c>
      <c r="L167" s="51" t="s">
        <v>26</v>
      </c>
      <c r="M167" s="62">
        <v>11725</v>
      </c>
      <c r="N167" s="63">
        <f>ROUND(M167*1.001/K167,2)</f>
        <v>1676.68</v>
      </c>
      <c r="O167" s="54"/>
      <c r="P167" s="77"/>
      <c r="Q167" s="80">
        <f>K167</f>
        <v>7</v>
      </c>
      <c r="R167" s="23">
        <f>ROUND(Q167*N167,2)</f>
        <v>11736.76</v>
      </c>
      <c r="S167" s="22">
        <f>T167-R167</f>
        <v>2347.3500000000004</v>
      </c>
      <c r="T167" s="73">
        <f>ROUND(Q167*N167*1.2,2)</f>
        <v>14084.11</v>
      </c>
      <c r="U167" s="68">
        <f>IF(Q167=0,"—",(Q167*N167*1.2)/Q167)</f>
        <v>2012.0159999999998</v>
      </c>
      <c r="V167" s="24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s="1" customFormat="1" ht="38.25" x14ac:dyDescent="0.2">
      <c r="B168" s="18"/>
      <c r="C168" s="45"/>
      <c r="D168" s="45"/>
      <c r="E168" s="47">
        <v>160</v>
      </c>
      <c r="F168" s="31" t="s">
        <v>1055</v>
      </c>
      <c r="G168" s="20" t="s">
        <v>1056</v>
      </c>
      <c r="H168" s="19" t="s">
        <v>1876</v>
      </c>
      <c r="I168" s="20" t="s">
        <v>318</v>
      </c>
      <c r="J168" s="19" t="s">
        <v>11</v>
      </c>
      <c r="K168" s="21">
        <v>2</v>
      </c>
      <c r="L168" s="51" t="s">
        <v>26</v>
      </c>
      <c r="M168" s="62">
        <v>2400</v>
      </c>
      <c r="N168" s="63">
        <f>ROUND(M168*1.001/K168,2)</f>
        <v>1201.2</v>
      </c>
      <c r="O168" s="54"/>
      <c r="P168" s="77"/>
      <c r="Q168" s="80">
        <f>K168</f>
        <v>2</v>
      </c>
      <c r="R168" s="23">
        <f>ROUND(Q168*N168,2)</f>
        <v>2402.4</v>
      </c>
      <c r="S168" s="22">
        <f>T168-R168</f>
        <v>480.48</v>
      </c>
      <c r="T168" s="73">
        <f>ROUND(Q168*N168*1.2,2)</f>
        <v>2882.88</v>
      </c>
      <c r="U168" s="68">
        <f>IF(Q168=0,"—",(Q168*N168*1.2)/Q168)</f>
        <v>1441.44</v>
      </c>
      <c r="V168" s="24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s="1" customFormat="1" ht="38.25" x14ac:dyDescent="0.2">
      <c r="B169" s="18"/>
      <c r="C169" s="45"/>
      <c r="D169" s="45"/>
      <c r="E169" s="47">
        <v>161</v>
      </c>
      <c r="F169" s="31" t="s">
        <v>1055</v>
      </c>
      <c r="G169" s="20" t="s">
        <v>1057</v>
      </c>
      <c r="H169" s="19" t="s">
        <v>1876</v>
      </c>
      <c r="I169" s="20" t="s">
        <v>319</v>
      </c>
      <c r="J169" s="19" t="s">
        <v>11</v>
      </c>
      <c r="K169" s="21">
        <v>1</v>
      </c>
      <c r="L169" s="51" t="s">
        <v>26</v>
      </c>
      <c r="M169" s="62">
        <v>1700</v>
      </c>
      <c r="N169" s="63">
        <f>ROUND(M169*1.001/K169,2)</f>
        <v>1701.7</v>
      </c>
      <c r="O169" s="54"/>
      <c r="P169" s="77"/>
      <c r="Q169" s="80">
        <f>K169</f>
        <v>1</v>
      </c>
      <c r="R169" s="23">
        <f>ROUND(Q169*N169,2)</f>
        <v>1701.7</v>
      </c>
      <c r="S169" s="22">
        <f>T169-R169</f>
        <v>340.33999999999992</v>
      </c>
      <c r="T169" s="73">
        <f>ROUND(Q169*N169*1.2,2)</f>
        <v>2042.04</v>
      </c>
      <c r="U169" s="68">
        <f>IF(Q169=0,"—",(Q169*N169*1.2)/Q169)</f>
        <v>2042.04</v>
      </c>
      <c r="V169" s="24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s="1" customFormat="1" ht="38.25" x14ac:dyDescent="0.2">
      <c r="B170" s="18"/>
      <c r="C170" s="45"/>
      <c r="D170" s="45"/>
      <c r="E170" s="47">
        <v>162</v>
      </c>
      <c r="F170" s="31" t="s">
        <v>1055</v>
      </c>
      <c r="G170" s="20" t="s">
        <v>1058</v>
      </c>
      <c r="H170" s="19" t="s">
        <v>1876</v>
      </c>
      <c r="I170" s="20" t="s">
        <v>320</v>
      </c>
      <c r="J170" s="19" t="s">
        <v>11</v>
      </c>
      <c r="K170" s="21">
        <v>2</v>
      </c>
      <c r="L170" s="51" t="s">
        <v>26</v>
      </c>
      <c r="M170" s="62">
        <v>6350</v>
      </c>
      <c r="N170" s="63">
        <f>ROUND(M170*1.001/K170,2)</f>
        <v>3178.18</v>
      </c>
      <c r="O170" s="54"/>
      <c r="P170" s="77"/>
      <c r="Q170" s="80">
        <f>K170</f>
        <v>2</v>
      </c>
      <c r="R170" s="23">
        <f>ROUND(Q170*N170,2)</f>
        <v>6356.36</v>
      </c>
      <c r="S170" s="22">
        <f>T170-R170</f>
        <v>1271.2700000000004</v>
      </c>
      <c r="T170" s="73">
        <f>ROUND(Q170*N170*1.2,2)</f>
        <v>7627.63</v>
      </c>
      <c r="U170" s="68">
        <f>IF(Q170=0,"—",(Q170*N170*1.2)/Q170)</f>
        <v>3813.8159999999998</v>
      </c>
      <c r="V170" s="24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2:35" s="1" customFormat="1" ht="38.25" x14ac:dyDescent="0.2">
      <c r="B171" s="18"/>
      <c r="C171" s="45"/>
      <c r="D171" s="45"/>
      <c r="E171" s="47">
        <v>163</v>
      </c>
      <c r="F171" s="31" t="s">
        <v>1055</v>
      </c>
      <c r="G171" s="20" t="s">
        <v>1059</v>
      </c>
      <c r="H171" s="19" t="s">
        <v>1876</v>
      </c>
      <c r="I171" s="20" t="s">
        <v>321</v>
      </c>
      <c r="J171" s="19" t="s">
        <v>11</v>
      </c>
      <c r="K171" s="21">
        <v>2</v>
      </c>
      <c r="L171" s="51" t="s">
        <v>26</v>
      </c>
      <c r="M171" s="62">
        <v>2667.46</v>
      </c>
      <c r="N171" s="63">
        <f>ROUND(M171*1.001/K171,2)</f>
        <v>1335.06</v>
      </c>
      <c r="O171" s="54"/>
      <c r="P171" s="77"/>
      <c r="Q171" s="80">
        <f>K171</f>
        <v>2</v>
      </c>
      <c r="R171" s="23">
        <f>ROUND(Q171*N171,2)</f>
        <v>2670.12</v>
      </c>
      <c r="S171" s="22">
        <f>T171-R171</f>
        <v>534.02</v>
      </c>
      <c r="T171" s="73">
        <f>ROUND(Q171*N171*1.2,2)</f>
        <v>3204.14</v>
      </c>
      <c r="U171" s="68">
        <f>IF(Q171=0,"—",(Q171*N171*1.2)/Q171)</f>
        <v>1602.0719999999999</v>
      </c>
      <c r="V171" s="24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s="1" customFormat="1" ht="38.25" x14ac:dyDescent="0.2">
      <c r="B172" s="18"/>
      <c r="C172" s="45"/>
      <c r="D172" s="45"/>
      <c r="E172" s="47">
        <v>164</v>
      </c>
      <c r="F172" s="31" t="s">
        <v>1060</v>
      </c>
      <c r="G172" s="20" t="s">
        <v>24</v>
      </c>
      <c r="H172" s="19" t="s">
        <v>1876</v>
      </c>
      <c r="I172" s="20" t="s">
        <v>322</v>
      </c>
      <c r="J172" s="19" t="s">
        <v>11</v>
      </c>
      <c r="K172" s="21">
        <v>4</v>
      </c>
      <c r="L172" s="51" t="s">
        <v>26</v>
      </c>
      <c r="M172" s="62">
        <v>19200</v>
      </c>
      <c r="N172" s="63">
        <f>ROUND(M172*1.001/K172,2)</f>
        <v>4804.8</v>
      </c>
      <c r="O172" s="54"/>
      <c r="P172" s="77"/>
      <c r="Q172" s="80">
        <f>K172</f>
        <v>4</v>
      </c>
      <c r="R172" s="23">
        <f>ROUND(Q172*N172,2)</f>
        <v>19219.2</v>
      </c>
      <c r="S172" s="22">
        <f>T172-R172</f>
        <v>3843.84</v>
      </c>
      <c r="T172" s="73">
        <f>ROUND(Q172*N172*1.2,2)</f>
        <v>23063.040000000001</v>
      </c>
      <c r="U172" s="68">
        <f>IF(Q172=0,"—",(Q172*N172*1.2)/Q172)</f>
        <v>5765.76</v>
      </c>
      <c r="V172" s="24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s="1" customFormat="1" ht="38.25" x14ac:dyDescent="0.2">
      <c r="B173" s="18"/>
      <c r="C173" s="45"/>
      <c r="D173" s="45"/>
      <c r="E173" s="47">
        <v>165</v>
      </c>
      <c r="F173" s="31" t="s">
        <v>1061</v>
      </c>
      <c r="G173" s="20" t="s">
        <v>1062</v>
      </c>
      <c r="H173" s="19" t="s">
        <v>1876</v>
      </c>
      <c r="I173" s="20" t="s">
        <v>323</v>
      </c>
      <c r="J173" s="19" t="s">
        <v>11</v>
      </c>
      <c r="K173" s="21">
        <v>1</v>
      </c>
      <c r="L173" s="51" t="s">
        <v>26</v>
      </c>
      <c r="M173" s="62">
        <v>1898</v>
      </c>
      <c r="N173" s="63">
        <f>ROUND(M173*1.001/K173,2)</f>
        <v>1899.9</v>
      </c>
      <c r="O173" s="54"/>
      <c r="P173" s="77"/>
      <c r="Q173" s="80">
        <f>K173</f>
        <v>1</v>
      </c>
      <c r="R173" s="23">
        <f>ROUND(Q173*N173,2)</f>
        <v>1899.9</v>
      </c>
      <c r="S173" s="22">
        <f>T173-R173</f>
        <v>379.98</v>
      </c>
      <c r="T173" s="73">
        <f>ROUND(Q173*N173*1.2,2)</f>
        <v>2279.88</v>
      </c>
      <c r="U173" s="68">
        <f>IF(Q173=0,"—",(Q173*N173*1.2)/Q173)</f>
        <v>2279.88</v>
      </c>
      <c r="V173" s="24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s="1" customFormat="1" ht="38.25" x14ac:dyDescent="0.2">
      <c r="B174" s="18"/>
      <c r="C174" s="45"/>
      <c r="D174" s="45"/>
      <c r="E174" s="47">
        <v>166</v>
      </c>
      <c r="F174" s="31" t="s">
        <v>1063</v>
      </c>
      <c r="G174" s="20" t="s">
        <v>1064</v>
      </c>
      <c r="H174" s="19" t="s">
        <v>1876</v>
      </c>
      <c r="I174" s="20" t="s">
        <v>324</v>
      </c>
      <c r="J174" s="19" t="s">
        <v>11</v>
      </c>
      <c r="K174" s="21">
        <v>1</v>
      </c>
      <c r="L174" s="51" t="s">
        <v>26</v>
      </c>
      <c r="M174" s="62">
        <v>4915.5</v>
      </c>
      <c r="N174" s="63">
        <f>ROUND(M174*1.001/K174,2)</f>
        <v>4920.42</v>
      </c>
      <c r="O174" s="54"/>
      <c r="P174" s="77"/>
      <c r="Q174" s="80">
        <f>K174</f>
        <v>1</v>
      </c>
      <c r="R174" s="23">
        <f>ROUND(Q174*N174,2)</f>
        <v>4920.42</v>
      </c>
      <c r="S174" s="22">
        <f>T174-R174</f>
        <v>984.07999999999993</v>
      </c>
      <c r="T174" s="73">
        <f>ROUND(Q174*N174*1.2,2)</f>
        <v>5904.5</v>
      </c>
      <c r="U174" s="68">
        <f>IF(Q174=0,"—",(Q174*N174*1.2)/Q174)</f>
        <v>5904.5039999999999</v>
      </c>
      <c r="V174" s="24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s="1" customFormat="1" ht="38.25" x14ac:dyDescent="0.2">
      <c r="B175" s="18"/>
      <c r="C175" s="45"/>
      <c r="D175" s="45"/>
      <c r="E175" s="47">
        <v>167</v>
      </c>
      <c r="F175" s="31" t="s">
        <v>1065</v>
      </c>
      <c r="G175" s="20" t="s">
        <v>24</v>
      </c>
      <c r="H175" s="19" t="s">
        <v>1876</v>
      </c>
      <c r="I175" s="20" t="s">
        <v>325</v>
      </c>
      <c r="J175" s="19" t="s">
        <v>11</v>
      </c>
      <c r="K175" s="21">
        <v>1</v>
      </c>
      <c r="L175" s="51" t="s">
        <v>26</v>
      </c>
      <c r="M175" s="62">
        <v>9445</v>
      </c>
      <c r="N175" s="63">
        <f>ROUND(M175*1.001/K175,2)</f>
        <v>9454.4500000000007</v>
      </c>
      <c r="O175" s="54"/>
      <c r="P175" s="77"/>
      <c r="Q175" s="80">
        <f>K175</f>
        <v>1</v>
      </c>
      <c r="R175" s="23">
        <f>ROUND(Q175*N175,2)</f>
        <v>9454.4500000000007</v>
      </c>
      <c r="S175" s="22">
        <f>T175-R175</f>
        <v>1890.8899999999994</v>
      </c>
      <c r="T175" s="73">
        <f>ROUND(Q175*N175*1.2,2)</f>
        <v>11345.34</v>
      </c>
      <c r="U175" s="68">
        <f>IF(Q175=0,"—",(Q175*N175*1.2)/Q175)</f>
        <v>11345.34</v>
      </c>
      <c r="V175" s="24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s="1" customFormat="1" ht="38.25" x14ac:dyDescent="0.2">
      <c r="B176" s="18"/>
      <c r="C176" s="45"/>
      <c r="D176" s="45"/>
      <c r="E176" s="47">
        <v>168</v>
      </c>
      <c r="F176" s="31" t="s">
        <v>1066</v>
      </c>
      <c r="G176" s="20" t="s">
        <v>1067</v>
      </c>
      <c r="H176" s="19" t="s">
        <v>1876</v>
      </c>
      <c r="I176" s="20" t="s">
        <v>326</v>
      </c>
      <c r="J176" s="19" t="s">
        <v>11</v>
      </c>
      <c r="K176" s="21">
        <v>2</v>
      </c>
      <c r="L176" s="51" t="s">
        <v>26</v>
      </c>
      <c r="M176" s="62">
        <v>2700</v>
      </c>
      <c r="N176" s="63">
        <f>ROUND(M176*1.001/K176,2)</f>
        <v>1351.35</v>
      </c>
      <c r="O176" s="54"/>
      <c r="P176" s="77"/>
      <c r="Q176" s="80">
        <f>K176</f>
        <v>2</v>
      </c>
      <c r="R176" s="23">
        <f>ROUND(Q176*N176,2)</f>
        <v>2702.7</v>
      </c>
      <c r="S176" s="22">
        <f>T176-R176</f>
        <v>540.54</v>
      </c>
      <c r="T176" s="73">
        <f>ROUND(Q176*N176*1.2,2)</f>
        <v>3243.24</v>
      </c>
      <c r="U176" s="68">
        <f>IF(Q176=0,"—",(Q176*N176*1.2)/Q176)</f>
        <v>1621.62</v>
      </c>
      <c r="V176" s="24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s="1" customFormat="1" ht="38.25" x14ac:dyDescent="0.2">
      <c r="B177" s="18"/>
      <c r="C177" s="45"/>
      <c r="D177" s="45"/>
      <c r="E177" s="47">
        <v>169</v>
      </c>
      <c r="F177" s="31" t="s">
        <v>1068</v>
      </c>
      <c r="G177" s="20" t="s">
        <v>1069</v>
      </c>
      <c r="H177" s="19" t="s">
        <v>1876</v>
      </c>
      <c r="I177" s="20" t="s">
        <v>327</v>
      </c>
      <c r="J177" s="19" t="s">
        <v>11</v>
      </c>
      <c r="K177" s="21">
        <v>2</v>
      </c>
      <c r="L177" s="51" t="s">
        <v>26</v>
      </c>
      <c r="M177" s="62">
        <v>2800</v>
      </c>
      <c r="N177" s="63">
        <f>ROUND(M177*1.001/K177,2)</f>
        <v>1401.4</v>
      </c>
      <c r="O177" s="54"/>
      <c r="P177" s="77"/>
      <c r="Q177" s="80">
        <f>K177</f>
        <v>2</v>
      </c>
      <c r="R177" s="23">
        <f>ROUND(Q177*N177,2)</f>
        <v>2802.8</v>
      </c>
      <c r="S177" s="22">
        <f>T177-R177</f>
        <v>560.55999999999995</v>
      </c>
      <c r="T177" s="73">
        <f>ROUND(Q177*N177*1.2,2)</f>
        <v>3363.36</v>
      </c>
      <c r="U177" s="68">
        <f>IF(Q177=0,"—",(Q177*N177*1.2)/Q177)</f>
        <v>1681.68</v>
      </c>
      <c r="V177" s="24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s="1" customFormat="1" ht="38.25" x14ac:dyDescent="0.2">
      <c r="B178" s="18"/>
      <c r="C178" s="45"/>
      <c r="D178" s="45"/>
      <c r="E178" s="47">
        <v>170</v>
      </c>
      <c r="F178" s="31" t="s">
        <v>1070</v>
      </c>
      <c r="G178" s="20" t="s">
        <v>1071</v>
      </c>
      <c r="H178" s="19" t="s">
        <v>1876</v>
      </c>
      <c r="I178" s="20" t="s">
        <v>328</v>
      </c>
      <c r="J178" s="19" t="s">
        <v>11</v>
      </c>
      <c r="K178" s="21">
        <v>2</v>
      </c>
      <c r="L178" s="51" t="s">
        <v>26</v>
      </c>
      <c r="M178" s="62">
        <v>2475</v>
      </c>
      <c r="N178" s="63">
        <f>ROUND(M178*1.001/K178,2)</f>
        <v>1238.74</v>
      </c>
      <c r="O178" s="54"/>
      <c r="P178" s="77"/>
      <c r="Q178" s="80">
        <f>K178</f>
        <v>2</v>
      </c>
      <c r="R178" s="23">
        <f>ROUND(Q178*N178,2)</f>
        <v>2477.48</v>
      </c>
      <c r="S178" s="22">
        <f>T178-R178</f>
        <v>495.5</v>
      </c>
      <c r="T178" s="73">
        <f>ROUND(Q178*N178*1.2,2)</f>
        <v>2972.98</v>
      </c>
      <c r="U178" s="68">
        <f>IF(Q178=0,"—",(Q178*N178*1.2)/Q178)</f>
        <v>1486.4880000000001</v>
      </c>
      <c r="V178" s="24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s="1" customFormat="1" ht="38.25" x14ac:dyDescent="0.2">
      <c r="B179" s="18"/>
      <c r="C179" s="45"/>
      <c r="D179" s="45"/>
      <c r="E179" s="47">
        <v>171</v>
      </c>
      <c r="F179" s="31" t="s">
        <v>1072</v>
      </c>
      <c r="G179" s="20" t="s">
        <v>1073</v>
      </c>
      <c r="H179" s="19" t="s">
        <v>1876</v>
      </c>
      <c r="I179" s="20" t="s">
        <v>329</v>
      </c>
      <c r="J179" s="19" t="s">
        <v>11</v>
      </c>
      <c r="K179" s="21">
        <v>1</v>
      </c>
      <c r="L179" s="51" t="s">
        <v>26</v>
      </c>
      <c r="M179" s="62">
        <v>7059.5</v>
      </c>
      <c r="N179" s="63">
        <f>ROUND(M179*1.001/K179,2)</f>
        <v>7066.56</v>
      </c>
      <c r="O179" s="54"/>
      <c r="P179" s="77"/>
      <c r="Q179" s="80">
        <f>K179</f>
        <v>1</v>
      </c>
      <c r="R179" s="23">
        <f>ROUND(Q179*N179,2)</f>
        <v>7066.56</v>
      </c>
      <c r="S179" s="22">
        <f>T179-R179</f>
        <v>1413.3100000000004</v>
      </c>
      <c r="T179" s="73">
        <f>ROUND(Q179*N179*1.2,2)</f>
        <v>8479.8700000000008</v>
      </c>
      <c r="U179" s="68">
        <f>IF(Q179=0,"—",(Q179*N179*1.2)/Q179)</f>
        <v>8479.8719999999994</v>
      </c>
      <c r="V179" s="24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s="1" customFormat="1" ht="38.25" x14ac:dyDescent="0.2">
      <c r="B180" s="18"/>
      <c r="C180" s="45"/>
      <c r="D180" s="45"/>
      <c r="E180" s="47">
        <v>172</v>
      </c>
      <c r="F180" s="31" t="s">
        <v>1074</v>
      </c>
      <c r="G180" s="20" t="s">
        <v>1075</v>
      </c>
      <c r="H180" s="19" t="s">
        <v>1876</v>
      </c>
      <c r="I180" s="20" t="s">
        <v>330</v>
      </c>
      <c r="J180" s="19" t="s">
        <v>11</v>
      </c>
      <c r="K180" s="21">
        <v>1</v>
      </c>
      <c r="L180" s="51" t="s">
        <v>26</v>
      </c>
      <c r="M180" s="62">
        <v>1576</v>
      </c>
      <c r="N180" s="63">
        <f>ROUND(M180*1.001/K180,2)</f>
        <v>1577.58</v>
      </c>
      <c r="O180" s="54"/>
      <c r="P180" s="77"/>
      <c r="Q180" s="80">
        <f>K180</f>
        <v>1</v>
      </c>
      <c r="R180" s="23">
        <f>ROUND(Q180*N180,2)</f>
        <v>1577.58</v>
      </c>
      <c r="S180" s="22">
        <f>T180-R180</f>
        <v>315.52</v>
      </c>
      <c r="T180" s="73">
        <f>ROUND(Q180*N180*1.2,2)</f>
        <v>1893.1</v>
      </c>
      <c r="U180" s="68">
        <f>IF(Q180=0,"—",(Q180*N180*1.2)/Q180)</f>
        <v>1893.0959999999998</v>
      </c>
      <c r="V180" s="24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s="1" customFormat="1" ht="38.25" x14ac:dyDescent="0.2">
      <c r="B181" s="18"/>
      <c r="C181" s="45"/>
      <c r="D181" s="45"/>
      <c r="E181" s="47">
        <v>173</v>
      </c>
      <c r="F181" s="31" t="s">
        <v>1074</v>
      </c>
      <c r="G181" s="20" t="s">
        <v>1075</v>
      </c>
      <c r="H181" s="19" t="s">
        <v>1876</v>
      </c>
      <c r="I181" s="20" t="s">
        <v>331</v>
      </c>
      <c r="J181" s="19" t="s">
        <v>11</v>
      </c>
      <c r="K181" s="21">
        <v>2</v>
      </c>
      <c r="L181" s="51" t="s">
        <v>26</v>
      </c>
      <c r="M181" s="62">
        <v>4983</v>
      </c>
      <c r="N181" s="63">
        <f>ROUND(M181*1.001/K181,2)</f>
        <v>2493.9899999999998</v>
      </c>
      <c r="O181" s="54"/>
      <c r="P181" s="77"/>
      <c r="Q181" s="80">
        <f>K181</f>
        <v>2</v>
      </c>
      <c r="R181" s="23">
        <f>ROUND(Q181*N181,2)</f>
        <v>4987.9799999999996</v>
      </c>
      <c r="S181" s="22">
        <f>T181-R181</f>
        <v>997.60000000000036</v>
      </c>
      <c r="T181" s="73">
        <f>ROUND(Q181*N181*1.2,2)</f>
        <v>5985.58</v>
      </c>
      <c r="U181" s="68">
        <f>IF(Q181=0,"—",(Q181*N181*1.2)/Q181)</f>
        <v>2992.7879999999996</v>
      </c>
      <c r="V181" s="24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s="1" customFormat="1" ht="38.25" x14ac:dyDescent="0.2">
      <c r="B182" s="18"/>
      <c r="C182" s="45"/>
      <c r="D182" s="45"/>
      <c r="E182" s="47">
        <v>174</v>
      </c>
      <c r="F182" s="31" t="s">
        <v>1076</v>
      </c>
      <c r="G182" s="20" t="s">
        <v>1077</v>
      </c>
      <c r="H182" s="19" t="s">
        <v>1876</v>
      </c>
      <c r="I182" s="20" t="s">
        <v>332</v>
      </c>
      <c r="J182" s="19" t="s">
        <v>11</v>
      </c>
      <c r="K182" s="21">
        <v>2</v>
      </c>
      <c r="L182" s="51" t="s">
        <v>26</v>
      </c>
      <c r="M182" s="62">
        <v>2650</v>
      </c>
      <c r="N182" s="63">
        <f>ROUND(M182*1.001/K182,2)</f>
        <v>1326.33</v>
      </c>
      <c r="O182" s="54"/>
      <c r="P182" s="77"/>
      <c r="Q182" s="80">
        <f>K182</f>
        <v>2</v>
      </c>
      <c r="R182" s="23">
        <f>ROUND(Q182*N182,2)</f>
        <v>2652.66</v>
      </c>
      <c r="S182" s="22">
        <f>T182-R182</f>
        <v>530.5300000000002</v>
      </c>
      <c r="T182" s="73">
        <f>ROUND(Q182*N182*1.2,2)</f>
        <v>3183.19</v>
      </c>
      <c r="U182" s="68">
        <f>IF(Q182=0,"—",(Q182*N182*1.2)/Q182)</f>
        <v>1591.5959999999998</v>
      </c>
      <c r="V182" s="24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s="1" customFormat="1" ht="38.25" x14ac:dyDescent="0.2">
      <c r="B183" s="18"/>
      <c r="C183" s="45"/>
      <c r="D183" s="45"/>
      <c r="E183" s="47">
        <v>175</v>
      </c>
      <c r="F183" s="31" t="s">
        <v>1078</v>
      </c>
      <c r="G183" s="20" t="s">
        <v>1079</v>
      </c>
      <c r="H183" s="19" t="s">
        <v>1876</v>
      </c>
      <c r="I183" s="20" t="s">
        <v>333</v>
      </c>
      <c r="J183" s="19" t="s">
        <v>11</v>
      </c>
      <c r="K183" s="21">
        <v>1</v>
      </c>
      <c r="L183" s="51" t="s">
        <v>26</v>
      </c>
      <c r="M183" s="62">
        <v>3856</v>
      </c>
      <c r="N183" s="63">
        <f>ROUND(M183*1.001/K183,2)</f>
        <v>3859.86</v>
      </c>
      <c r="O183" s="54"/>
      <c r="P183" s="77"/>
      <c r="Q183" s="80">
        <f>K183</f>
        <v>1</v>
      </c>
      <c r="R183" s="23">
        <f>ROUND(Q183*N183,2)</f>
        <v>3859.86</v>
      </c>
      <c r="S183" s="22">
        <f>T183-R183</f>
        <v>771.9699999999998</v>
      </c>
      <c r="T183" s="73">
        <f>ROUND(Q183*N183*1.2,2)</f>
        <v>4631.83</v>
      </c>
      <c r="U183" s="68">
        <f>IF(Q183=0,"—",(Q183*N183*1.2)/Q183)</f>
        <v>4631.8320000000003</v>
      </c>
      <c r="V183" s="24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s="1" customFormat="1" ht="38.25" x14ac:dyDescent="0.2">
      <c r="B184" s="18"/>
      <c r="C184" s="45"/>
      <c r="D184" s="45"/>
      <c r="E184" s="47">
        <v>176</v>
      </c>
      <c r="F184" s="31" t="s">
        <v>1080</v>
      </c>
      <c r="G184" s="20" t="s">
        <v>1081</v>
      </c>
      <c r="H184" s="19" t="s">
        <v>1876</v>
      </c>
      <c r="I184" s="20" t="s">
        <v>334</v>
      </c>
      <c r="J184" s="19" t="s">
        <v>11</v>
      </c>
      <c r="K184" s="21">
        <v>1</v>
      </c>
      <c r="L184" s="51" t="s">
        <v>26</v>
      </c>
      <c r="M184" s="62">
        <v>28750</v>
      </c>
      <c r="N184" s="63">
        <f>ROUND(M184*1.001/K184,2)</f>
        <v>28778.75</v>
      </c>
      <c r="O184" s="54"/>
      <c r="P184" s="77"/>
      <c r="Q184" s="80">
        <f>K184</f>
        <v>1</v>
      </c>
      <c r="R184" s="23">
        <f>ROUND(Q184*N184,2)</f>
        <v>28778.75</v>
      </c>
      <c r="S184" s="22">
        <f>T184-R184</f>
        <v>5755.75</v>
      </c>
      <c r="T184" s="73">
        <f>ROUND(Q184*N184*1.2,2)</f>
        <v>34534.5</v>
      </c>
      <c r="U184" s="68">
        <f>IF(Q184=0,"—",(Q184*N184*1.2)/Q184)</f>
        <v>34534.5</v>
      </c>
      <c r="V184" s="24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s="1" customFormat="1" ht="38.25" x14ac:dyDescent="0.2">
      <c r="B185" s="18"/>
      <c r="C185" s="45"/>
      <c r="D185" s="45"/>
      <c r="E185" s="47">
        <v>177</v>
      </c>
      <c r="F185" s="31" t="s">
        <v>1082</v>
      </c>
      <c r="G185" s="20" t="s">
        <v>1083</v>
      </c>
      <c r="H185" s="19" t="s">
        <v>1876</v>
      </c>
      <c r="I185" s="20" t="s">
        <v>335</v>
      </c>
      <c r="J185" s="19" t="s">
        <v>11</v>
      </c>
      <c r="K185" s="21">
        <v>1</v>
      </c>
      <c r="L185" s="51" t="s">
        <v>26</v>
      </c>
      <c r="M185" s="62">
        <v>12000</v>
      </c>
      <c r="N185" s="63">
        <f>ROUND(M185*1.001/K185,2)</f>
        <v>12012</v>
      </c>
      <c r="O185" s="54"/>
      <c r="P185" s="77"/>
      <c r="Q185" s="80">
        <f>K185</f>
        <v>1</v>
      </c>
      <c r="R185" s="23">
        <f>ROUND(Q185*N185,2)</f>
        <v>12012</v>
      </c>
      <c r="S185" s="22">
        <f>T185-R185</f>
        <v>2402.3999999999996</v>
      </c>
      <c r="T185" s="73">
        <f>ROUND(Q185*N185*1.2,2)</f>
        <v>14414.4</v>
      </c>
      <c r="U185" s="68">
        <f>IF(Q185=0,"—",(Q185*N185*1.2)/Q185)</f>
        <v>14414.4</v>
      </c>
      <c r="V185" s="24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s="1" customFormat="1" ht="38.25" x14ac:dyDescent="0.2">
      <c r="B186" s="18"/>
      <c r="C186" s="45"/>
      <c r="D186" s="45"/>
      <c r="E186" s="47">
        <v>178</v>
      </c>
      <c r="F186" s="31" t="s">
        <v>19</v>
      </c>
      <c r="G186" s="20" t="s">
        <v>1084</v>
      </c>
      <c r="H186" s="19" t="s">
        <v>1876</v>
      </c>
      <c r="I186" s="20" t="s">
        <v>336</v>
      </c>
      <c r="J186" s="19" t="s">
        <v>11</v>
      </c>
      <c r="K186" s="21">
        <v>4</v>
      </c>
      <c r="L186" s="51" t="s">
        <v>26</v>
      </c>
      <c r="M186" s="62">
        <v>1368</v>
      </c>
      <c r="N186" s="63">
        <f>ROUND(M186*1.001/K186,2)</f>
        <v>342.34</v>
      </c>
      <c r="O186" s="54"/>
      <c r="P186" s="77"/>
      <c r="Q186" s="80">
        <f>K186</f>
        <v>4</v>
      </c>
      <c r="R186" s="23">
        <f>ROUND(Q186*N186,2)</f>
        <v>1369.36</v>
      </c>
      <c r="S186" s="22">
        <f>T186-R186</f>
        <v>273.87000000000012</v>
      </c>
      <c r="T186" s="73">
        <f>ROUND(Q186*N186*1.2,2)</f>
        <v>1643.23</v>
      </c>
      <c r="U186" s="68">
        <f>IF(Q186=0,"—",(Q186*N186*1.2)/Q186)</f>
        <v>410.80799999999994</v>
      </c>
      <c r="V186" s="24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s="1" customFormat="1" ht="38.25" x14ac:dyDescent="0.2">
      <c r="B187" s="18"/>
      <c r="C187" s="45"/>
      <c r="D187" s="45"/>
      <c r="E187" s="47">
        <v>179</v>
      </c>
      <c r="F187" s="31" t="s">
        <v>16</v>
      </c>
      <c r="G187" s="20" t="s">
        <v>1085</v>
      </c>
      <c r="H187" s="19" t="s">
        <v>1876</v>
      </c>
      <c r="I187" s="20" t="s">
        <v>337</v>
      </c>
      <c r="J187" s="19" t="s">
        <v>11</v>
      </c>
      <c r="K187" s="21">
        <v>8</v>
      </c>
      <c r="L187" s="51" t="s">
        <v>26</v>
      </c>
      <c r="M187" s="62">
        <v>6560</v>
      </c>
      <c r="N187" s="63">
        <f>ROUND(M187*1.001/K187,2)</f>
        <v>820.82</v>
      </c>
      <c r="O187" s="54"/>
      <c r="P187" s="77"/>
      <c r="Q187" s="80">
        <f>K187</f>
        <v>8</v>
      </c>
      <c r="R187" s="23">
        <f>ROUND(Q187*N187,2)</f>
        <v>6566.56</v>
      </c>
      <c r="S187" s="22">
        <f>T187-R187</f>
        <v>1313.3099999999995</v>
      </c>
      <c r="T187" s="73">
        <f>ROUND(Q187*N187*1.2,2)</f>
        <v>7879.87</v>
      </c>
      <c r="U187" s="68">
        <f>IF(Q187=0,"—",(Q187*N187*1.2)/Q187)</f>
        <v>984.98400000000004</v>
      </c>
      <c r="V187" s="24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s="1" customFormat="1" ht="38.25" x14ac:dyDescent="0.2">
      <c r="B188" s="18"/>
      <c r="C188" s="45"/>
      <c r="D188" s="45"/>
      <c r="E188" s="47">
        <v>180</v>
      </c>
      <c r="F188" s="31" t="s">
        <v>1086</v>
      </c>
      <c r="G188" s="20" t="s">
        <v>1087</v>
      </c>
      <c r="H188" s="19" t="s">
        <v>1876</v>
      </c>
      <c r="I188" s="20" t="s">
        <v>338</v>
      </c>
      <c r="J188" s="19" t="s">
        <v>11</v>
      </c>
      <c r="K188" s="21">
        <v>2</v>
      </c>
      <c r="L188" s="51" t="s">
        <v>26</v>
      </c>
      <c r="M188" s="62">
        <v>5950</v>
      </c>
      <c r="N188" s="63">
        <f>ROUND(M188*1.001/K188,2)</f>
        <v>2977.98</v>
      </c>
      <c r="O188" s="54"/>
      <c r="P188" s="77"/>
      <c r="Q188" s="80">
        <f>K188</f>
        <v>2</v>
      </c>
      <c r="R188" s="23">
        <f>ROUND(Q188*N188,2)</f>
        <v>5955.96</v>
      </c>
      <c r="S188" s="22">
        <f>T188-R188</f>
        <v>1191.1899999999996</v>
      </c>
      <c r="T188" s="73">
        <f>ROUND(Q188*N188*1.2,2)</f>
        <v>7147.15</v>
      </c>
      <c r="U188" s="68">
        <f>IF(Q188=0,"—",(Q188*N188*1.2)/Q188)</f>
        <v>3573.576</v>
      </c>
      <c r="V188" s="24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s="1" customFormat="1" ht="38.25" x14ac:dyDescent="0.2">
      <c r="B189" s="18"/>
      <c r="C189" s="45"/>
      <c r="D189" s="45"/>
      <c r="E189" s="47">
        <v>181</v>
      </c>
      <c r="F189" s="31" t="s">
        <v>1088</v>
      </c>
      <c r="G189" s="20" t="s">
        <v>1089</v>
      </c>
      <c r="H189" s="19" t="s">
        <v>1876</v>
      </c>
      <c r="I189" s="20" t="s">
        <v>339</v>
      </c>
      <c r="J189" s="19" t="s">
        <v>11</v>
      </c>
      <c r="K189" s="21">
        <v>1</v>
      </c>
      <c r="L189" s="51" t="s">
        <v>26</v>
      </c>
      <c r="M189" s="62">
        <v>2975</v>
      </c>
      <c r="N189" s="63">
        <f>ROUND(M189*1.001/K189,2)</f>
        <v>2977.98</v>
      </c>
      <c r="O189" s="54"/>
      <c r="P189" s="77"/>
      <c r="Q189" s="80">
        <f>K189</f>
        <v>1</v>
      </c>
      <c r="R189" s="23">
        <f>ROUND(Q189*N189,2)</f>
        <v>2977.98</v>
      </c>
      <c r="S189" s="22">
        <f>T189-R189</f>
        <v>595.59999999999991</v>
      </c>
      <c r="T189" s="73">
        <f>ROUND(Q189*N189*1.2,2)</f>
        <v>3573.58</v>
      </c>
      <c r="U189" s="68">
        <f>IF(Q189=0,"—",(Q189*N189*1.2)/Q189)</f>
        <v>3573.576</v>
      </c>
      <c r="V189" s="24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s="1" customFormat="1" ht="38.25" x14ac:dyDescent="0.2">
      <c r="B190" s="18"/>
      <c r="C190" s="45"/>
      <c r="D190" s="45"/>
      <c r="E190" s="47">
        <v>182</v>
      </c>
      <c r="F190" s="31" t="s">
        <v>1090</v>
      </c>
      <c r="G190" s="20" t="s">
        <v>1091</v>
      </c>
      <c r="H190" s="19" t="s">
        <v>1876</v>
      </c>
      <c r="I190" s="20" t="s">
        <v>340</v>
      </c>
      <c r="J190" s="19" t="s">
        <v>11</v>
      </c>
      <c r="K190" s="21">
        <v>1</v>
      </c>
      <c r="L190" s="51" t="s">
        <v>26</v>
      </c>
      <c r="M190" s="62">
        <v>1487</v>
      </c>
      <c r="N190" s="63">
        <f>ROUND(M190*1.001/K190,2)</f>
        <v>1488.49</v>
      </c>
      <c r="O190" s="54"/>
      <c r="P190" s="77"/>
      <c r="Q190" s="80">
        <f>K190</f>
        <v>1</v>
      </c>
      <c r="R190" s="23">
        <f>ROUND(Q190*N190,2)</f>
        <v>1488.49</v>
      </c>
      <c r="S190" s="22">
        <f>T190-R190</f>
        <v>297.70000000000005</v>
      </c>
      <c r="T190" s="73">
        <f>ROUND(Q190*N190*1.2,2)</f>
        <v>1786.19</v>
      </c>
      <c r="U190" s="68">
        <f>IF(Q190=0,"—",(Q190*N190*1.2)/Q190)</f>
        <v>1786.1879999999999</v>
      </c>
      <c r="V190" s="24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s="1" customFormat="1" ht="38.25" x14ac:dyDescent="0.2">
      <c r="B191" s="18"/>
      <c r="C191" s="45"/>
      <c r="D191" s="45"/>
      <c r="E191" s="47">
        <v>183</v>
      </c>
      <c r="F191" s="31" t="s">
        <v>1092</v>
      </c>
      <c r="G191" s="20" t="s">
        <v>1093</v>
      </c>
      <c r="H191" s="19" t="s">
        <v>1876</v>
      </c>
      <c r="I191" s="20" t="s">
        <v>341</v>
      </c>
      <c r="J191" s="19" t="s">
        <v>11</v>
      </c>
      <c r="K191" s="21">
        <v>2</v>
      </c>
      <c r="L191" s="51" t="s">
        <v>26</v>
      </c>
      <c r="M191" s="62">
        <v>9400</v>
      </c>
      <c r="N191" s="63">
        <f>ROUND(M191*1.001/K191,2)</f>
        <v>4704.7</v>
      </c>
      <c r="O191" s="54"/>
      <c r="P191" s="77"/>
      <c r="Q191" s="80">
        <f>K191</f>
        <v>2</v>
      </c>
      <c r="R191" s="23">
        <f>ROUND(Q191*N191,2)</f>
        <v>9409.4</v>
      </c>
      <c r="S191" s="22">
        <f>T191-R191</f>
        <v>1881.880000000001</v>
      </c>
      <c r="T191" s="73">
        <f>ROUND(Q191*N191*1.2,2)</f>
        <v>11291.28</v>
      </c>
      <c r="U191" s="68">
        <f>IF(Q191=0,"—",(Q191*N191*1.2)/Q191)</f>
        <v>5645.6399999999994</v>
      </c>
      <c r="V191" s="24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s="1" customFormat="1" ht="38.25" x14ac:dyDescent="0.2">
      <c r="B192" s="18"/>
      <c r="C192" s="45"/>
      <c r="D192" s="45"/>
      <c r="E192" s="47">
        <v>184</v>
      </c>
      <c r="F192" s="31" t="s">
        <v>1094</v>
      </c>
      <c r="G192" s="20" t="s">
        <v>24</v>
      </c>
      <c r="H192" s="19" t="s">
        <v>1877</v>
      </c>
      <c r="I192" s="20" t="s">
        <v>342</v>
      </c>
      <c r="J192" s="19" t="s">
        <v>11</v>
      </c>
      <c r="K192" s="21">
        <v>24</v>
      </c>
      <c r="L192" s="51" t="s">
        <v>26</v>
      </c>
      <c r="M192" s="62">
        <v>11760</v>
      </c>
      <c r="N192" s="63">
        <f>ROUND(M192*1.001/K192,2)</f>
        <v>490.49</v>
      </c>
      <c r="O192" s="54"/>
      <c r="P192" s="77"/>
      <c r="Q192" s="80">
        <f>K192</f>
        <v>24</v>
      </c>
      <c r="R192" s="23">
        <f>ROUND(Q192*N192,2)</f>
        <v>11771.76</v>
      </c>
      <c r="S192" s="22">
        <f>T192-R192</f>
        <v>2354.3500000000004</v>
      </c>
      <c r="T192" s="73">
        <f>ROUND(Q192*N192*1.2,2)</f>
        <v>14126.11</v>
      </c>
      <c r="U192" s="68">
        <f>IF(Q192=0,"—",(Q192*N192*1.2)/Q192)</f>
        <v>588.58799999999997</v>
      </c>
      <c r="V192" s="24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s="1" customFormat="1" ht="38.25" x14ac:dyDescent="0.2">
      <c r="B193" s="18"/>
      <c r="C193" s="45"/>
      <c r="D193" s="45"/>
      <c r="E193" s="47">
        <v>185</v>
      </c>
      <c r="F193" s="31" t="s">
        <v>1095</v>
      </c>
      <c r="G193" s="20" t="s">
        <v>1096</v>
      </c>
      <c r="H193" s="19" t="s">
        <v>1877</v>
      </c>
      <c r="I193" s="20" t="s">
        <v>343</v>
      </c>
      <c r="J193" s="19" t="s">
        <v>11</v>
      </c>
      <c r="K193" s="21">
        <v>4</v>
      </c>
      <c r="L193" s="51" t="s">
        <v>26</v>
      </c>
      <c r="M193" s="62">
        <v>3840</v>
      </c>
      <c r="N193" s="63">
        <f>ROUND(M193*1.001/K193,2)</f>
        <v>960.96</v>
      </c>
      <c r="O193" s="54"/>
      <c r="P193" s="77"/>
      <c r="Q193" s="80">
        <f>K193</f>
        <v>4</v>
      </c>
      <c r="R193" s="23">
        <f>ROUND(Q193*N193,2)</f>
        <v>3843.84</v>
      </c>
      <c r="S193" s="22">
        <f>T193-R193</f>
        <v>768.76999999999953</v>
      </c>
      <c r="T193" s="73">
        <f>ROUND(Q193*N193*1.2,2)</f>
        <v>4612.6099999999997</v>
      </c>
      <c r="U193" s="68">
        <f>IF(Q193=0,"—",(Q193*N193*1.2)/Q193)</f>
        <v>1153.152</v>
      </c>
      <c r="V193" s="24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s="1" customFormat="1" ht="38.25" x14ac:dyDescent="0.2">
      <c r="B194" s="18"/>
      <c r="C194" s="45"/>
      <c r="D194" s="45"/>
      <c r="E194" s="47">
        <v>186</v>
      </c>
      <c r="F194" s="31" t="s">
        <v>1097</v>
      </c>
      <c r="G194" s="20" t="s">
        <v>1098</v>
      </c>
      <c r="H194" s="19" t="s">
        <v>1877</v>
      </c>
      <c r="I194" s="20" t="s">
        <v>44</v>
      </c>
      <c r="J194" s="19" t="s">
        <v>11</v>
      </c>
      <c r="K194" s="21">
        <v>8</v>
      </c>
      <c r="L194" s="51" t="s">
        <v>26</v>
      </c>
      <c r="M194" s="62">
        <v>4881.3599999999997</v>
      </c>
      <c r="N194" s="63">
        <f>ROUND(M194*1.001/K194,2)</f>
        <v>610.78</v>
      </c>
      <c r="O194" s="54"/>
      <c r="P194" s="77"/>
      <c r="Q194" s="80">
        <f>K194</f>
        <v>8</v>
      </c>
      <c r="R194" s="23">
        <f>ROUND(Q194*N194,2)</f>
        <v>4886.24</v>
      </c>
      <c r="S194" s="22">
        <f>T194-R194</f>
        <v>977.25</v>
      </c>
      <c r="T194" s="73">
        <f>ROUND(Q194*N194*1.2,2)</f>
        <v>5863.49</v>
      </c>
      <c r="U194" s="68">
        <f>IF(Q194=0,"—",(Q194*N194*1.2)/Q194)</f>
        <v>732.93599999999992</v>
      </c>
      <c r="V194" s="24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s="1" customFormat="1" ht="38.25" x14ac:dyDescent="0.2">
      <c r="B195" s="18"/>
      <c r="C195" s="45"/>
      <c r="D195" s="45"/>
      <c r="E195" s="47">
        <v>187</v>
      </c>
      <c r="F195" s="31" t="s">
        <v>1004</v>
      </c>
      <c r="G195" s="20" t="s">
        <v>24</v>
      </c>
      <c r="H195" s="19" t="s">
        <v>1877</v>
      </c>
      <c r="I195" s="20" t="s">
        <v>344</v>
      </c>
      <c r="J195" s="19" t="s">
        <v>11</v>
      </c>
      <c r="K195" s="21">
        <v>1</v>
      </c>
      <c r="L195" s="51" t="s">
        <v>26</v>
      </c>
      <c r="M195" s="62">
        <v>1855</v>
      </c>
      <c r="N195" s="63">
        <f>ROUND(M195*1.001/K195,2)</f>
        <v>1856.86</v>
      </c>
      <c r="O195" s="54"/>
      <c r="P195" s="77"/>
      <c r="Q195" s="80">
        <f>K195</f>
        <v>1</v>
      </c>
      <c r="R195" s="23">
        <f>ROUND(Q195*N195,2)</f>
        <v>1856.86</v>
      </c>
      <c r="S195" s="22">
        <f>T195-R195</f>
        <v>371.37000000000012</v>
      </c>
      <c r="T195" s="73">
        <f>ROUND(Q195*N195*1.2,2)</f>
        <v>2228.23</v>
      </c>
      <c r="U195" s="68">
        <f>IF(Q195=0,"—",(Q195*N195*1.2)/Q195)</f>
        <v>2228.232</v>
      </c>
      <c r="V195" s="24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s="1" customFormat="1" ht="38.25" x14ac:dyDescent="0.2">
      <c r="B196" s="18"/>
      <c r="C196" s="45"/>
      <c r="D196" s="45"/>
      <c r="E196" s="47">
        <v>188</v>
      </c>
      <c r="F196" s="31" t="s">
        <v>1099</v>
      </c>
      <c r="G196" s="20" t="s">
        <v>1100</v>
      </c>
      <c r="H196" s="19" t="s">
        <v>1877</v>
      </c>
      <c r="I196" s="20" t="s">
        <v>45</v>
      </c>
      <c r="J196" s="19" t="s">
        <v>11</v>
      </c>
      <c r="K196" s="21">
        <v>4</v>
      </c>
      <c r="L196" s="51" t="s">
        <v>26</v>
      </c>
      <c r="M196" s="62">
        <v>21529.200000000001</v>
      </c>
      <c r="N196" s="63">
        <f>ROUND(M196*1.001/K196,2)</f>
        <v>5387.68</v>
      </c>
      <c r="O196" s="54"/>
      <c r="P196" s="77"/>
      <c r="Q196" s="80">
        <f>K196</f>
        <v>4</v>
      </c>
      <c r="R196" s="23">
        <f>ROUND(Q196*N196,2)</f>
        <v>21550.720000000001</v>
      </c>
      <c r="S196" s="22">
        <f>T196-R196</f>
        <v>4310.1399999999994</v>
      </c>
      <c r="T196" s="73">
        <f>ROUND(Q196*N196*1.2,2)</f>
        <v>25860.86</v>
      </c>
      <c r="U196" s="68">
        <f>IF(Q196=0,"—",(Q196*N196*1.2)/Q196)</f>
        <v>6465.2160000000003</v>
      </c>
      <c r="V196" s="24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s="1" customFormat="1" ht="38.25" x14ac:dyDescent="0.2">
      <c r="B197" s="18"/>
      <c r="C197" s="45"/>
      <c r="D197" s="45"/>
      <c r="E197" s="47">
        <v>189</v>
      </c>
      <c r="F197" s="31" t="s">
        <v>1101</v>
      </c>
      <c r="G197" s="20" t="s">
        <v>1102</v>
      </c>
      <c r="H197" s="19" t="s">
        <v>1877</v>
      </c>
      <c r="I197" s="20" t="s">
        <v>46</v>
      </c>
      <c r="J197" s="19" t="s">
        <v>11</v>
      </c>
      <c r="K197" s="21">
        <v>1</v>
      </c>
      <c r="L197" s="51" t="s">
        <v>26</v>
      </c>
      <c r="M197" s="62">
        <v>796.61</v>
      </c>
      <c r="N197" s="63">
        <f>ROUND(M197*1.001/K197,2)</f>
        <v>797.41</v>
      </c>
      <c r="O197" s="54"/>
      <c r="P197" s="77"/>
      <c r="Q197" s="80">
        <f>K197</f>
        <v>1</v>
      </c>
      <c r="R197" s="23">
        <f>ROUND(Q197*N197,2)</f>
        <v>797.41</v>
      </c>
      <c r="S197" s="22">
        <f>T197-R197</f>
        <v>159.48000000000002</v>
      </c>
      <c r="T197" s="73">
        <f>ROUND(Q197*N197*1.2,2)</f>
        <v>956.89</v>
      </c>
      <c r="U197" s="68">
        <f>IF(Q197=0,"—",(Q197*N197*1.2)/Q197)</f>
        <v>956.89199999999994</v>
      </c>
      <c r="V197" s="24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s="1" customFormat="1" ht="38.25" x14ac:dyDescent="0.2">
      <c r="B198" s="18"/>
      <c r="C198" s="45"/>
      <c r="D198" s="45"/>
      <c r="E198" s="47">
        <v>190</v>
      </c>
      <c r="F198" s="31" t="s">
        <v>1103</v>
      </c>
      <c r="G198" s="20" t="s">
        <v>1104</v>
      </c>
      <c r="H198" s="19" t="s">
        <v>1877</v>
      </c>
      <c r="I198" s="20" t="s">
        <v>47</v>
      </c>
      <c r="J198" s="19" t="s">
        <v>11</v>
      </c>
      <c r="K198" s="21">
        <v>2</v>
      </c>
      <c r="L198" s="51" t="s">
        <v>26</v>
      </c>
      <c r="M198" s="62">
        <v>1593.22</v>
      </c>
      <c r="N198" s="63">
        <f>ROUND(M198*1.001/K198,2)</f>
        <v>797.41</v>
      </c>
      <c r="O198" s="54"/>
      <c r="P198" s="77"/>
      <c r="Q198" s="80">
        <f>K198</f>
        <v>2</v>
      </c>
      <c r="R198" s="23">
        <f>ROUND(Q198*N198,2)</f>
        <v>1594.82</v>
      </c>
      <c r="S198" s="22">
        <f>T198-R198</f>
        <v>318.96000000000004</v>
      </c>
      <c r="T198" s="73">
        <f>ROUND(Q198*N198*1.2,2)</f>
        <v>1913.78</v>
      </c>
      <c r="U198" s="68">
        <f>IF(Q198=0,"—",(Q198*N198*1.2)/Q198)</f>
        <v>956.89199999999994</v>
      </c>
      <c r="V198" s="24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s="1" customFormat="1" ht="38.25" x14ac:dyDescent="0.2">
      <c r="B199" s="18"/>
      <c r="C199" s="45"/>
      <c r="D199" s="45"/>
      <c r="E199" s="47">
        <v>191</v>
      </c>
      <c r="F199" s="31" t="s">
        <v>1105</v>
      </c>
      <c r="G199" s="20" t="s">
        <v>1106</v>
      </c>
      <c r="H199" s="19" t="s">
        <v>1877</v>
      </c>
      <c r="I199" s="20" t="s">
        <v>345</v>
      </c>
      <c r="J199" s="19" t="s">
        <v>11</v>
      </c>
      <c r="K199" s="21">
        <v>3</v>
      </c>
      <c r="L199" s="51" t="s">
        <v>26</v>
      </c>
      <c r="M199" s="62">
        <v>3638</v>
      </c>
      <c r="N199" s="63">
        <f>ROUND(M199*1.001/K199,2)</f>
        <v>1213.8800000000001</v>
      </c>
      <c r="O199" s="54"/>
      <c r="P199" s="77"/>
      <c r="Q199" s="80">
        <f>K199</f>
        <v>3</v>
      </c>
      <c r="R199" s="23">
        <f>ROUND(Q199*N199,2)</f>
        <v>3641.64</v>
      </c>
      <c r="S199" s="22">
        <f>T199-R199</f>
        <v>728.33000000000038</v>
      </c>
      <c r="T199" s="73">
        <f>ROUND(Q199*N199*1.2,2)</f>
        <v>4369.97</v>
      </c>
      <c r="U199" s="68">
        <f>IF(Q199=0,"—",(Q199*N199*1.2)/Q199)</f>
        <v>1456.6559999999999</v>
      </c>
      <c r="V199" s="24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s="1" customFormat="1" ht="38.25" x14ac:dyDescent="0.2">
      <c r="B200" s="18"/>
      <c r="C200" s="45"/>
      <c r="D200" s="45"/>
      <c r="E200" s="47">
        <v>192</v>
      </c>
      <c r="F200" s="31" t="s">
        <v>1107</v>
      </c>
      <c r="G200" s="20" t="s">
        <v>1108</v>
      </c>
      <c r="H200" s="19" t="s">
        <v>1877</v>
      </c>
      <c r="I200" s="20" t="s">
        <v>346</v>
      </c>
      <c r="J200" s="19" t="s">
        <v>25</v>
      </c>
      <c r="K200" s="21">
        <v>1</v>
      </c>
      <c r="L200" s="51" t="s">
        <v>26</v>
      </c>
      <c r="M200" s="62">
        <v>13390</v>
      </c>
      <c r="N200" s="63">
        <f>ROUND(M200*1.001/K200,2)</f>
        <v>13403.39</v>
      </c>
      <c r="O200" s="54"/>
      <c r="P200" s="77"/>
      <c r="Q200" s="80">
        <f>K200</f>
        <v>1</v>
      </c>
      <c r="R200" s="23">
        <f>ROUND(Q200*N200,2)</f>
        <v>13403.39</v>
      </c>
      <c r="S200" s="22">
        <f>T200-R200</f>
        <v>2680.6800000000003</v>
      </c>
      <c r="T200" s="73">
        <f>ROUND(Q200*N200*1.2,2)</f>
        <v>16084.07</v>
      </c>
      <c r="U200" s="68">
        <f>IF(Q200=0,"—",(Q200*N200*1.2)/Q200)</f>
        <v>16084.067999999999</v>
      </c>
      <c r="V200" s="24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s="1" customFormat="1" ht="38.25" x14ac:dyDescent="0.2">
      <c r="B201" s="18"/>
      <c r="C201" s="45"/>
      <c r="D201" s="45"/>
      <c r="E201" s="47">
        <v>193</v>
      </c>
      <c r="F201" s="31" t="s">
        <v>1109</v>
      </c>
      <c r="G201" s="20" t="s">
        <v>1110</v>
      </c>
      <c r="H201" s="19" t="s">
        <v>1877</v>
      </c>
      <c r="I201" s="20" t="s">
        <v>48</v>
      </c>
      <c r="J201" s="19" t="s">
        <v>11</v>
      </c>
      <c r="K201" s="21">
        <v>1</v>
      </c>
      <c r="L201" s="51" t="s">
        <v>26</v>
      </c>
      <c r="M201" s="62">
        <v>1830.51</v>
      </c>
      <c r="N201" s="63">
        <f>ROUND(M201*1.001/K201,2)</f>
        <v>1832.34</v>
      </c>
      <c r="O201" s="54"/>
      <c r="P201" s="77"/>
      <c r="Q201" s="80">
        <f>K201</f>
        <v>1</v>
      </c>
      <c r="R201" s="23">
        <f>ROUND(Q201*N201,2)</f>
        <v>1832.34</v>
      </c>
      <c r="S201" s="22">
        <f>T201-R201</f>
        <v>366.47</v>
      </c>
      <c r="T201" s="73">
        <f>ROUND(Q201*N201*1.2,2)</f>
        <v>2198.81</v>
      </c>
      <c r="U201" s="68">
        <f>IF(Q201=0,"—",(Q201*N201*1.2)/Q201)</f>
        <v>2198.808</v>
      </c>
      <c r="V201" s="24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s="1" customFormat="1" ht="38.25" x14ac:dyDescent="0.2">
      <c r="B202" s="18"/>
      <c r="C202" s="45"/>
      <c r="D202" s="45"/>
      <c r="E202" s="47">
        <v>194</v>
      </c>
      <c r="F202" s="31" t="s">
        <v>1111</v>
      </c>
      <c r="G202" s="20" t="s">
        <v>24</v>
      </c>
      <c r="H202" s="19" t="s">
        <v>1877</v>
      </c>
      <c r="I202" s="20" t="s">
        <v>347</v>
      </c>
      <c r="J202" s="19" t="s">
        <v>11</v>
      </c>
      <c r="K202" s="21">
        <v>1</v>
      </c>
      <c r="L202" s="51" t="s">
        <v>26</v>
      </c>
      <c r="M202" s="62">
        <v>9800</v>
      </c>
      <c r="N202" s="63">
        <f>ROUND(M202*1.001/K202,2)</f>
        <v>9809.7999999999993</v>
      </c>
      <c r="O202" s="54"/>
      <c r="P202" s="77"/>
      <c r="Q202" s="80">
        <f>K202</f>
        <v>1</v>
      </c>
      <c r="R202" s="23">
        <f>ROUND(Q202*N202,2)</f>
        <v>9809.7999999999993</v>
      </c>
      <c r="S202" s="22">
        <f>T202-R202</f>
        <v>1961.9600000000009</v>
      </c>
      <c r="T202" s="73">
        <f>ROUND(Q202*N202*1.2,2)</f>
        <v>11771.76</v>
      </c>
      <c r="U202" s="68">
        <f>IF(Q202=0,"—",(Q202*N202*1.2)/Q202)</f>
        <v>11771.759999999998</v>
      </c>
      <c r="V202" s="24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s="1" customFormat="1" ht="38.25" x14ac:dyDescent="0.2">
      <c r="B203" s="18"/>
      <c r="C203" s="45"/>
      <c r="D203" s="45"/>
      <c r="E203" s="47">
        <v>195</v>
      </c>
      <c r="F203" s="31" t="s">
        <v>1112</v>
      </c>
      <c r="G203" s="20" t="s">
        <v>1113</v>
      </c>
      <c r="H203" s="19" t="s">
        <v>1877</v>
      </c>
      <c r="I203" s="20" t="s">
        <v>348</v>
      </c>
      <c r="J203" s="19" t="s">
        <v>11</v>
      </c>
      <c r="K203" s="21">
        <v>1</v>
      </c>
      <c r="L203" s="51" t="s">
        <v>26</v>
      </c>
      <c r="M203" s="62">
        <v>13898</v>
      </c>
      <c r="N203" s="63">
        <f>ROUND(M203*1.001/K203,2)</f>
        <v>13911.9</v>
      </c>
      <c r="O203" s="54"/>
      <c r="P203" s="77"/>
      <c r="Q203" s="80">
        <f>K203</f>
        <v>1</v>
      </c>
      <c r="R203" s="23">
        <f>ROUND(Q203*N203,2)</f>
        <v>13911.9</v>
      </c>
      <c r="S203" s="22">
        <f>T203-R203</f>
        <v>2782.3799999999992</v>
      </c>
      <c r="T203" s="73">
        <f>ROUND(Q203*N203*1.2,2)</f>
        <v>16694.28</v>
      </c>
      <c r="U203" s="68">
        <f>IF(Q203=0,"—",(Q203*N203*1.2)/Q203)</f>
        <v>16694.28</v>
      </c>
      <c r="V203" s="24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s="1" customFormat="1" ht="38.25" x14ac:dyDescent="0.2">
      <c r="B204" s="18"/>
      <c r="C204" s="45"/>
      <c r="D204" s="45"/>
      <c r="E204" s="47">
        <v>196</v>
      </c>
      <c r="F204" s="31" t="s">
        <v>1090</v>
      </c>
      <c r="G204" s="20" t="s">
        <v>1114</v>
      </c>
      <c r="H204" s="19" t="s">
        <v>1877</v>
      </c>
      <c r="I204" s="20" t="s">
        <v>349</v>
      </c>
      <c r="J204" s="19" t="s">
        <v>11</v>
      </c>
      <c r="K204" s="21">
        <v>1</v>
      </c>
      <c r="L204" s="51" t="s">
        <v>26</v>
      </c>
      <c r="M204" s="62">
        <v>2665.25</v>
      </c>
      <c r="N204" s="63">
        <f>ROUND(M204*1.001/K204,2)</f>
        <v>2667.92</v>
      </c>
      <c r="O204" s="54"/>
      <c r="P204" s="77"/>
      <c r="Q204" s="80">
        <f>K204</f>
        <v>1</v>
      </c>
      <c r="R204" s="23">
        <f>ROUND(Q204*N204,2)</f>
        <v>2667.92</v>
      </c>
      <c r="S204" s="22">
        <f>T204-R204</f>
        <v>533.57999999999993</v>
      </c>
      <c r="T204" s="73">
        <f>ROUND(Q204*N204*1.2,2)</f>
        <v>3201.5</v>
      </c>
      <c r="U204" s="68">
        <f>IF(Q204=0,"—",(Q204*N204*1.2)/Q204)</f>
        <v>3201.5039999999999</v>
      </c>
      <c r="V204" s="24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s="1" customFormat="1" ht="38.25" x14ac:dyDescent="0.2">
      <c r="B205" s="18"/>
      <c r="C205" s="45"/>
      <c r="D205" s="45"/>
      <c r="E205" s="47">
        <v>197</v>
      </c>
      <c r="F205" s="31" t="s">
        <v>1115</v>
      </c>
      <c r="G205" s="20" t="s">
        <v>1116</v>
      </c>
      <c r="H205" s="19" t="s">
        <v>1877</v>
      </c>
      <c r="I205" s="20" t="s">
        <v>350</v>
      </c>
      <c r="J205" s="19" t="s">
        <v>11</v>
      </c>
      <c r="K205" s="21">
        <v>4</v>
      </c>
      <c r="L205" s="51" t="s">
        <v>26</v>
      </c>
      <c r="M205" s="62">
        <v>1477.2</v>
      </c>
      <c r="N205" s="63">
        <f>ROUND(M205*1.001/K205,2)</f>
        <v>369.67</v>
      </c>
      <c r="O205" s="54"/>
      <c r="P205" s="77"/>
      <c r="Q205" s="80">
        <f>K205</f>
        <v>4</v>
      </c>
      <c r="R205" s="23">
        <f>ROUND(Q205*N205,2)</f>
        <v>1478.68</v>
      </c>
      <c r="S205" s="22">
        <f>T205-R205</f>
        <v>295.74</v>
      </c>
      <c r="T205" s="73">
        <f>ROUND(Q205*N205*1.2,2)</f>
        <v>1774.42</v>
      </c>
      <c r="U205" s="68">
        <f>IF(Q205=0,"—",(Q205*N205*1.2)/Q205)</f>
        <v>443.60399999999998</v>
      </c>
      <c r="V205" s="24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s="1" customFormat="1" ht="38.25" x14ac:dyDescent="0.2">
      <c r="B206" s="18"/>
      <c r="C206" s="45"/>
      <c r="D206" s="45"/>
      <c r="E206" s="47">
        <v>198</v>
      </c>
      <c r="F206" s="31" t="s">
        <v>18</v>
      </c>
      <c r="G206" s="20" t="s">
        <v>24</v>
      </c>
      <c r="H206" s="19" t="s">
        <v>1878</v>
      </c>
      <c r="I206" s="20" t="s">
        <v>351</v>
      </c>
      <c r="J206" s="19" t="s">
        <v>11</v>
      </c>
      <c r="K206" s="21">
        <v>1</v>
      </c>
      <c r="L206" s="51" t="s">
        <v>26</v>
      </c>
      <c r="M206" s="62">
        <v>1105</v>
      </c>
      <c r="N206" s="63">
        <f>ROUND(M206*1.001/K206,2)</f>
        <v>1106.1099999999999</v>
      </c>
      <c r="O206" s="54"/>
      <c r="P206" s="77"/>
      <c r="Q206" s="80">
        <f>K206</f>
        <v>1</v>
      </c>
      <c r="R206" s="23">
        <f>ROUND(Q206*N206,2)</f>
        <v>1106.1099999999999</v>
      </c>
      <c r="S206" s="22">
        <f>T206-R206</f>
        <v>221.22000000000003</v>
      </c>
      <c r="T206" s="73">
        <f>ROUND(Q206*N206*1.2,2)</f>
        <v>1327.33</v>
      </c>
      <c r="U206" s="68">
        <f>IF(Q206=0,"—",(Q206*N206*1.2)/Q206)</f>
        <v>1327.3319999999999</v>
      </c>
      <c r="V206" s="24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s="1" customFormat="1" ht="38.25" x14ac:dyDescent="0.2">
      <c r="B207" s="18"/>
      <c r="C207" s="45"/>
      <c r="D207" s="45"/>
      <c r="E207" s="47">
        <v>199</v>
      </c>
      <c r="F207" s="31" t="s">
        <v>1117</v>
      </c>
      <c r="G207" s="20" t="s">
        <v>24</v>
      </c>
      <c r="H207" s="19" t="s">
        <v>1878</v>
      </c>
      <c r="I207" s="20" t="s">
        <v>352</v>
      </c>
      <c r="J207" s="19" t="s">
        <v>11</v>
      </c>
      <c r="K207" s="21">
        <v>1</v>
      </c>
      <c r="L207" s="51" t="s">
        <v>26</v>
      </c>
      <c r="M207" s="62">
        <v>4150</v>
      </c>
      <c r="N207" s="63">
        <f>ROUND(M207*1.001/K207,2)</f>
        <v>4154.1499999999996</v>
      </c>
      <c r="O207" s="54"/>
      <c r="P207" s="77"/>
      <c r="Q207" s="80">
        <f>K207</f>
        <v>1</v>
      </c>
      <c r="R207" s="23">
        <f>ROUND(Q207*N207,2)</f>
        <v>4154.1499999999996</v>
      </c>
      <c r="S207" s="22">
        <f>T207-R207</f>
        <v>830.82999999999993</v>
      </c>
      <c r="T207" s="73">
        <f>ROUND(Q207*N207*1.2,2)</f>
        <v>4984.9799999999996</v>
      </c>
      <c r="U207" s="68">
        <f>IF(Q207=0,"—",(Q207*N207*1.2)/Q207)</f>
        <v>4984.9799999999996</v>
      </c>
      <c r="V207" s="24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s="1" customFormat="1" ht="38.25" x14ac:dyDescent="0.2">
      <c r="B208" s="18"/>
      <c r="C208" s="45"/>
      <c r="D208" s="45"/>
      <c r="E208" s="47">
        <v>200</v>
      </c>
      <c r="F208" s="31" t="s">
        <v>1118</v>
      </c>
      <c r="G208" s="20" t="s">
        <v>1119</v>
      </c>
      <c r="H208" s="19" t="s">
        <v>1878</v>
      </c>
      <c r="I208" s="20" t="s">
        <v>353</v>
      </c>
      <c r="J208" s="19" t="s">
        <v>11</v>
      </c>
      <c r="K208" s="21">
        <v>2</v>
      </c>
      <c r="L208" s="51" t="s">
        <v>26</v>
      </c>
      <c r="M208" s="62">
        <v>1120</v>
      </c>
      <c r="N208" s="63">
        <f>ROUND(M208*1.001/K208,2)</f>
        <v>560.55999999999995</v>
      </c>
      <c r="O208" s="54"/>
      <c r="P208" s="77"/>
      <c r="Q208" s="80">
        <f>K208</f>
        <v>2</v>
      </c>
      <c r="R208" s="23">
        <f>ROUND(Q208*N208,2)</f>
        <v>1121.1199999999999</v>
      </c>
      <c r="S208" s="22">
        <f>T208-R208</f>
        <v>224.22000000000003</v>
      </c>
      <c r="T208" s="73">
        <f>ROUND(Q208*N208*1.2,2)</f>
        <v>1345.34</v>
      </c>
      <c r="U208" s="68">
        <f>IF(Q208=0,"—",(Q208*N208*1.2)/Q208)</f>
        <v>672.67199999999991</v>
      </c>
      <c r="V208" s="24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s="1" customFormat="1" ht="38.25" x14ac:dyDescent="0.2">
      <c r="B209" s="18"/>
      <c r="C209" s="45"/>
      <c r="D209" s="45"/>
      <c r="E209" s="47">
        <v>201</v>
      </c>
      <c r="F209" s="31" t="s">
        <v>22</v>
      </c>
      <c r="G209" s="20" t="s">
        <v>1120</v>
      </c>
      <c r="H209" s="19" t="s">
        <v>1878</v>
      </c>
      <c r="I209" s="20" t="s">
        <v>354</v>
      </c>
      <c r="J209" s="19" t="s">
        <v>11</v>
      </c>
      <c r="K209" s="21">
        <v>33</v>
      </c>
      <c r="L209" s="51" t="s">
        <v>26</v>
      </c>
      <c r="M209" s="62">
        <v>3630</v>
      </c>
      <c r="N209" s="63">
        <f>ROUND(M209*1.001/K209,2)</f>
        <v>110.11</v>
      </c>
      <c r="O209" s="54"/>
      <c r="P209" s="77"/>
      <c r="Q209" s="80">
        <f>K209</f>
        <v>33</v>
      </c>
      <c r="R209" s="23">
        <f>ROUND(Q209*N209,2)</f>
        <v>3633.63</v>
      </c>
      <c r="S209" s="22">
        <f>T209-R209</f>
        <v>726.72999999999956</v>
      </c>
      <c r="T209" s="73">
        <f>ROUND(Q209*N209*1.2,2)</f>
        <v>4360.3599999999997</v>
      </c>
      <c r="U209" s="68">
        <f>IF(Q209=0,"—",(Q209*N209*1.2)/Q209)</f>
        <v>132.13200000000001</v>
      </c>
      <c r="V209" s="24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s="1" customFormat="1" ht="38.25" x14ac:dyDescent="0.2">
      <c r="B210" s="18"/>
      <c r="C210" s="45"/>
      <c r="D210" s="45"/>
      <c r="E210" s="47">
        <v>202</v>
      </c>
      <c r="F210" s="31" t="s">
        <v>1121</v>
      </c>
      <c r="G210" s="20" t="s">
        <v>1122</v>
      </c>
      <c r="H210" s="19" t="s">
        <v>1878</v>
      </c>
      <c r="I210" s="20" t="s">
        <v>355</v>
      </c>
      <c r="J210" s="19" t="s">
        <v>11</v>
      </c>
      <c r="K210" s="21">
        <v>1</v>
      </c>
      <c r="L210" s="51" t="s">
        <v>26</v>
      </c>
      <c r="M210" s="62">
        <v>5620</v>
      </c>
      <c r="N210" s="63">
        <f>ROUND(M210*1.001/K210,2)</f>
        <v>5625.62</v>
      </c>
      <c r="O210" s="54"/>
      <c r="P210" s="77"/>
      <c r="Q210" s="80">
        <f>K210</f>
        <v>1</v>
      </c>
      <c r="R210" s="23">
        <f>ROUND(Q210*N210,2)</f>
        <v>5625.62</v>
      </c>
      <c r="S210" s="22">
        <f>T210-R210</f>
        <v>1125.1199999999999</v>
      </c>
      <c r="T210" s="73">
        <f>ROUND(Q210*N210*1.2,2)</f>
        <v>6750.74</v>
      </c>
      <c r="U210" s="68">
        <f>IF(Q210=0,"—",(Q210*N210*1.2)/Q210)</f>
        <v>6750.7439999999997</v>
      </c>
      <c r="V210" s="24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s="1" customFormat="1" ht="38.25" x14ac:dyDescent="0.2">
      <c r="B211" s="18"/>
      <c r="C211" s="45"/>
      <c r="D211" s="45"/>
      <c r="E211" s="47">
        <v>203</v>
      </c>
      <c r="F211" s="31" t="s">
        <v>1123</v>
      </c>
      <c r="G211" s="20" t="s">
        <v>1124</v>
      </c>
      <c r="H211" s="19" t="s">
        <v>1878</v>
      </c>
      <c r="I211" s="20" t="s">
        <v>356</v>
      </c>
      <c r="J211" s="19" t="s">
        <v>11</v>
      </c>
      <c r="K211" s="21">
        <v>2</v>
      </c>
      <c r="L211" s="51" t="s">
        <v>26</v>
      </c>
      <c r="M211" s="62">
        <v>4900</v>
      </c>
      <c r="N211" s="63">
        <f>ROUND(M211*1.001/K211,2)</f>
        <v>2452.4499999999998</v>
      </c>
      <c r="O211" s="54"/>
      <c r="P211" s="77"/>
      <c r="Q211" s="80">
        <f>K211</f>
        <v>2</v>
      </c>
      <c r="R211" s="23">
        <f>ROUND(Q211*N211,2)</f>
        <v>4904.8999999999996</v>
      </c>
      <c r="S211" s="22">
        <f>T211-R211</f>
        <v>980.98000000000047</v>
      </c>
      <c r="T211" s="73">
        <f>ROUND(Q211*N211*1.2,2)</f>
        <v>5885.88</v>
      </c>
      <c r="U211" s="68">
        <f>IF(Q211=0,"—",(Q211*N211*1.2)/Q211)</f>
        <v>2942.9399999999996</v>
      </c>
      <c r="V211" s="24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s="1" customFormat="1" ht="38.25" x14ac:dyDescent="0.2">
      <c r="B212" s="18"/>
      <c r="C212" s="45"/>
      <c r="D212" s="45"/>
      <c r="E212" s="47">
        <v>204</v>
      </c>
      <c r="F212" s="31" t="s">
        <v>1125</v>
      </c>
      <c r="G212" s="20" t="s">
        <v>1126</v>
      </c>
      <c r="H212" s="19" t="s">
        <v>1878</v>
      </c>
      <c r="I212" s="20" t="s">
        <v>357</v>
      </c>
      <c r="J212" s="19" t="s">
        <v>11</v>
      </c>
      <c r="K212" s="21">
        <v>3</v>
      </c>
      <c r="L212" s="51" t="s">
        <v>26</v>
      </c>
      <c r="M212" s="62">
        <v>5340</v>
      </c>
      <c r="N212" s="63">
        <f>ROUND(M212*1.001/K212,2)</f>
        <v>1781.78</v>
      </c>
      <c r="O212" s="54"/>
      <c r="P212" s="77"/>
      <c r="Q212" s="80">
        <f>K212</f>
        <v>3</v>
      </c>
      <c r="R212" s="23">
        <f>ROUND(Q212*N212,2)</f>
        <v>5345.34</v>
      </c>
      <c r="S212" s="22">
        <f>T212-R212</f>
        <v>1069.0699999999997</v>
      </c>
      <c r="T212" s="73">
        <f>ROUND(Q212*N212*1.2,2)</f>
        <v>6414.41</v>
      </c>
      <c r="U212" s="68">
        <f>IF(Q212=0,"—",(Q212*N212*1.2)/Q212)</f>
        <v>2138.136</v>
      </c>
      <c r="V212" s="24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s="1" customFormat="1" ht="38.25" x14ac:dyDescent="0.2">
      <c r="B213" s="18"/>
      <c r="C213" s="45"/>
      <c r="D213" s="45"/>
      <c r="E213" s="47">
        <v>205</v>
      </c>
      <c r="F213" s="31" t="s">
        <v>1125</v>
      </c>
      <c r="G213" s="20" t="s">
        <v>1127</v>
      </c>
      <c r="H213" s="19" t="s">
        <v>1878</v>
      </c>
      <c r="I213" s="20" t="s">
        <v>358</v>
      </c>
      <c r="J213" s="19" t="s">
        <v>11</v>
      </c>
      <c r="K213" s="21">
        <v>3</v>
      </c>
      <c r="L213" s="51" t="s">
        <v>26</v>
      </c>
      <c r="M213" s="62">
        <v>5973</v>
      </c>
      <c r="N213" s="63">
        <f>ROUND(M213*1.001/K213,2)</f>
        <v>1992.99</v>
      </c>
      <c r="O213" s="54"/>
      <c r="P213" s="77"/>
      <c r="Q213" s="80">
        <f>K213</f>
        <v>3</v>
      </c>
      <c r="R213" s="23">
        <f>ROUND(Q213*N213,2)</f>
        <v>5978.97</v>
      </c>
      <c r="S213" s="22">
        <f>T213-R213</f>
        <v>1195.79</v>
      </c>
      <c r="T213" s="73">
        <f>ROUND(Q213*N213*1.2,2)</f>
        <v>7174.76</v>
      </c>
      <c r="U213" s="68">
        <f>IF(Q213=0,"—",(Q213*N213*1.2)/Q213)</f>
        <v>2391.5880000000002</v>
      </c>
      <c r="V213" s="24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s="1" customFormat="1" ht="38.25" x14ac:dyDescent="0.2">
      <c r="B214" s="18"/>
      <c r="C214" s="45"/>
      <c r="D214" s="45"/>
      <c r="E214" s="47">
        <v>206</v>
      </c>
      <c r="F214" s="31" t="s">
        <v>1128</v>
      </c>
      <c r="G214" s="20" t="s">
        <v>1129</v>
      </c>
      <c r="H214" s="19" t="s">
        <v>1878</v>
      </c>
      <c r="I214" s="20" t="s">
        <v>359</v>
      </c>
      <c r="J214" s="19" t="s">
        <v>11</v>
      </c>
      <c r="K214" s="21">
        <v>3</v>
      </c>
      <c r="L214" s="51" t="s">
        <v>26</v>
      </c>
      <c r="M214" s="62">
        <v>7117.5</v>
      </c>
      <c r="N214" s="63">
        <f>ROUND(M214*1.001/K214,2)</f>
        <v>2374.87</v>
      </c>
      <c r="O214" s="54"/>
      <c r="P214" s="77"/>
      <c r="Q214" s="80">
        <f>K214</f>
        <v>3</v>
      </c>
      <c r="R214" s="23">
        <f>ROUND(Q214*N214,2)</f>
        <v>7124.61</v>
      </c>
      <c r="S214" s="22">
        <f>T214-R214</f>
        <v>1424.920000000001</v>
      </c>
      <c r="T214" s="73">
        <f>ROUND(Q214*N214*1.2,2)</f>
        <v>8549.5300000000007</v>
      </c>
      <c r="U214" s="68">
        <f>IF(Q214=0,"—",(Q214*N214*1.2)/Q214)</f>
        <v>2849.8439999999996</v>
      </c>
      <c r="V214" s="24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s="1" customFormat="1" ht="38.25" x14ac:dyDescent="0.2">
      <c r="B215" s="18"/>
      <c r="C215" s="45"/>
      <c r="D215" s="45"/>
      <c r="E215" s="47">
        <v>207</v>
      </c>
      <c r="F215" s="31" t="s">
        <v>1128</v>
      </c>
      <c r="G215" s="20" t="s">
        <v>1130</v>
      </c>
      <c r="H215" s="19" t="s">
        <v>1878</v>
      </c>
      <c r="I215" s="20" t="s">
        <v>360</v>
      </c>
      <c r="J215" s="19" t="s">
        <v>11</v>
      </c>
      <c r="K215" s="21">
        <v>1</v>
      </c>
      <c r="L215" s="51" t="s">
        <v>26</v>
      </c>
      <c r="M215" s="62">
        <v>2373</v>
      </c>
      <c r="N215" s="63">
        <f>ROUND(M215*1.001/K215,2)</f>
        <v>2375.37</v>
      </c>
      <c r="O215" s="54"/>
      <c r="P215" s="77"/>
      <c r="Q215" s="80">
        <f>K215</f>
        <v>1</v>
      </c>
      <c r="R215" s="23">
        <f>ROUND(Q215*N215,2)</f>
        <v>2375.37</v>
      </c>
      <c r="S215" s="22">
        <f>T215-R215</f>
        <v>475.07000000000016</v>
      </c>
      <c r="T215" s="73">
        <f>ROUND(Q215*N215*1.2,2)</f>
        <v>2850.44</v>
      </c>
      <c r="U215" s="68">
        <f>IF(Q215=0,"—",(Q215*N215*1.2)/Q215)</f>
        <v>2850.444</v>
      </c>
      <c r="V215" s="24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s="1" customFormat="1" ht="38.25" x14ac:dyDescent="0.2">
      <c r="B216" s="18"/>
      <c r="C216" s="45"/>
      <c r="D216" s="45"/>
      <c r="E216" s="47">
        <v>208</v>
      </c>
      <c r="F216" s="31" t="s">
        <v>1131</v>
      </c>
      <c r="G216" s="20" t="s">
        <v>24</v>
      </c>
      <c r="H216" s="19" t="s">
        <v>1878</v>
      </c>
      <c r="I216" s="20" t="s">
        <v>361</v>
      </c>
      <c r="J216" s="19" t="s">
        <v>11</v>
      </c>
      <c r="K216" s="21">
        <v>1</v>
      </c>
      <c r="L216" s="51" t="s">
        <v>26</v>
      </c>
      <c r="M216" s="62">
        <v>2250</v>
      </c>
      <c r="N216" s="63">
        <f>ROUND(M216*1.001/K216,2)</f>
        <v>2252.25</v>
      </c>
      <c r="O216" s="54"/>
      <c r="P216" s="77"/>
      <c r="Q216" s="80">
        <f>K216</f>
        <v>1</v>
      </c>
      <c r="R216" s="23">
        <f>ROUND(Q216*N216,2)</f>
        <v>2252.25</v>
      </c>
      <c r="S216" s="22">
        <f>T216-R216</f>
        <v>450.44999999999982</v>
      </c>
      <c r="T216" s="73">
        <f>ROUND(Q216*N216*1.2,2)</f>
        <v>2702.7</v>
      </c>
      <c r="U216" s="68">
        <f>IF(Q216=0,"—",(Q216*N216*1.2)/Q216)</f>
        <v>2702.7</v>
      </c>
      <c r="V216" s="24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s="1" customFormat="1" ht="38.25" x14ac:dyDescent="0.2">
      <c r="B217" s="18"/>
      <c r="C217" s="45"/>
      <c r="D217" s="45"/>
      <c r="E217" s="47">
        <v>209</v>
      </c>
      <c r="F217" s="31" t="s">
        <v>1132</v>
      </c>
      <c r="G217" s="20" t="s">
        <v>24</v>
      </c>
      <c r="H217" s="19" t="s">
        <v>1878</v>
      </c>
      <c r="I217" s="20" t="s">
        <v>362</v>
      </c>
      <c r="J217" s="19" t="s">
        <v>11</v>
      </c>
      <c r="K217" s="21">
        <v>2</v>
      </c>
      <c r="L217" s="51" t="s">
        <v>26</v>
      </c>
      <c r="M217" s="62">
        <v>6040</v>
      </c>
      <c r="N217" s="63">
        <f>ROUND(M217*1.001/K217,2)</f>
        <v>3023.02</v>
      </c>
      <c r="O217" s="54"/>
      <c r="P217" s="77"/>
      <c r="Q217" s="80">
        <f>K217</f>
        <v>2</v>
      </c>
      <c r="R217" s="23">
        <f>ROUND(Q217*N217,2)</f>
        <v>6046.04</v>
      </c>
      <c r="S217" s="22">
        <f>T217-R217</f>
        <v>1209.21</v>
      </c>
      <c r="T217" s="73">
        <f>ROUND(Q217*N217*1.2,2)</f>
        <v>7255.25</v>
      </c>
      <c r="U217" s="68">
        <f>IF(Q217=0,"—",(Q217*N217*1.2)/Q217)</f>
        <v>3627.6239999999998</v>
      </c>
      <c r="V217" s="24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s="1" customFormat="1" ht="38.25" x14ac:dyDescent="0.2">
      <c r="B218" s="18"/>
      <c r="C218" s="45"/>
      <c r="D218" s="45"/>
      <c r="E218" s="47">
        <v>210</v>
      </c>
      <c r="F218" s="31" t="s">
        <v>1133</v>
      </c>
      <c r="G218" s="20" t="s">
        <v>1134</v>
      </c>
      <c r="H218" s="19" t="s">
        <v>1878</v>
      </c>
      <c r="I218" s="20" t="s">
        <v>363</v>
      </c>
      <c r="J218" s="19" t="s">
        <v>11</v>
      </c>
      <c r="K218" s="21">
        <v>2</v>
      </c>
      <c r="L218" s="51" t="s">
        <v>26</v>
      </c>
      <c r="M218" s="62">
        <v>3150</v>
      </c>
      <c r="N218" s="63">
        <f>ROUND(M218*1.001/K218,2)</f>
        <v>1576.58</v>
      </c>
      <c r="O218" s="54"/>
      <c r="P218" s="77"/>
      <c r="Q218" s="80">
        <f>K218</f>
        <v>2</v>
      </c>
      <c r="R218" s="23">
        <f>ROUND(Q218*N218,2)</f>
        <v>3153.16</v>
      </c>
      <c r="S218" s="22">
        <f>T218-R218</f>
        <v>630.63000000000011</v>
      </c>
      <c r="T218" s="73">
        <f>ROUND(Q218*N218*1.2,2)</f>
        <v>3783.79</v>
      </c>
      <c r="U218" s="68">
        <f>IF(Q218=0,"—",(Q218*N218*1.2)/Q218)</f>
        <v>1891.8959999999997</v>
      </c>
      <c r="V218" s="24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s="1" customFormat="1" ht="38.25" x14ac:dyDescent="0.2">
      <c r="B219" s="18"/>
      <c r="C219" s="45"/>
      <c r="D219" s="45"/>
      <c r="E219" s="47">
        <v>211</v>
      </c>
      <c r="F219" s="31" t="s">
        <v>853</v>
      </c>
      <c r="G219" s="20" t="s">
        <v>1137</v>
      </c>
      <c r="H219" s="19" t="s">
        <v>1878</v>
      </c>
      <c r="I219" s="20" t="s">
        <v>365</v>
      </c>
      <c r="J219" s="19" t="s">
        <v>11</v>
      </c>
      <c r="K219" s="21">
        <v>2</v>
      </c>
      <c r="L219" s="51" t="s">
        <v>26</v>
      </c>
      <c r="M219" s="62">
        <v>2400</v>
      </c>
      <c r="N219" s="63">
        <f>ROUND(M219*1.001/K219,2)</f>
        <v>1201.2</v>
      </c>
      <c r="O219" s="54"/>
      <c r="P219" s="77"/>
      <c r="Q219" s="80">
        <f>K219</f>
        <v>2</v>
      </c>
      <c r="R219" s="23">
        <f>ROUND(Q219*N219,2)</f>
        <v>2402.4</v>
      </c>
      <c r="S219" s="22">
        <f>T219-R219</f>
        <v>480.48</v>
      </c>
      <c r="T219" s="73">
        <f>ROUND(Q219*N219*1.2,2)</f>
        <v>2882.88</v>
      </c>
      <c r="U219" s="68">
        <f>IF(Q219=0,"—",(Q219*N219*1.2)/Q219)</f>
        <v>1441.44</v>
      </c>
      <c r="V219" s="24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s="1" customFormat="1" ht="38.25" x14ac:dyDescent="0.2">
      <c r="B220" s="18"/>
      <c r="C220" s="45"/>
      <c r="D220" s="45"/>
      <c r="E220" s="47">
        <v>212</v>
      </c>
      <c r="F220" s="31" t="s">
        <v>1138</v>
      </c>
      <c r="G220" s="20" t="s">
        <v>24</v>
      </c>
      <c r="H220" s="19" t="s">
        <v>1878</v>
      </c>
      <c r="I220" s="20" t="s">
        <v>366</v>
      </c>
      <c r="J220" s="19" t="s">
        <v>11</v>
      </c>
      <c r="K220" s="21">
        <v>1</v>
      </c>
      <c r="L220" s="51" t="s">
        <v>26</v>
      </c>
      <c r="M220" s="62">
        <v>520</v>
      </c>
      <c r="N220" s="63">
        <f>ROUND(M220*1.001/K220,2)</f>
        <v>520.52</v>
      </c>
      <c r="O220" s="54"/>
      <c r="P220" s="77"/>
      <c r="Q220" s="80">
        <f>K220</f>
        <v>1</v>
      </c>
      <c r="R220" s="23">
        <f>ROUND(Q220*N220,2)</f>
        <v>520.52</v>
      </c>
      <c r="S220" s="22">
        <f>T220-R220</f>
        <v>104.10000000000002</v>
      </c>
      <c r="T220" s="73">
        <f>ROUND(Q220*N220*1.2,2)</f>
        <v>624.62</v>
      </c>
      <c r="U220" s="68">
        <f>IF(Q220=0,"—",(Q220*N220*1.2)/Q220)</f>
        <v>624.62399999999991</v>
      </c>
      <c r="V220" s="24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s="1" customFormat="1" ht="38.25" x14ac:dyDescent="0.2">
      <c r="B221" s="18"/>
      <c r="C221" s="45"/>
      <c r="D221" s="45"/>
      <c r="E221" s="47">
        <v>213</v>
      </c>
      <c r="F221" s="31" t="s">
        <v>1139</v>
      </c>
      <c r="G221" s="20" t="s">
        <v>24</v>
      </c>
      <c r="H221" s="19" t="s">
        <v>1878</v>
      </c>
      <c r="I221" s="20" t="s">
        <v>367</v>
      </c>
      <c r="J221" s="19" t="s">
        <v>11</v>
      </c>
      <c r="K221" s="21">
        <v>3</v>
      </c>
      <c r="L221" s="51" t="s">
        <v>26</v>
      </c>
      <c r="M221" s="62">
        <v>5175</v>
      </c>
      <c r="N221" s="63">
        <f>ROUND(M221*1.001/K221,2)</f>
        <v>1726.73</v>
      </c>
      <c r="O221" s="54"/>
      <c r="P221" s="77"/>
      <c r="Q221" s="80">
        <f>K221</f>
        <v>3</v>
      </c>
      <c r="R221" s="23">
        <f>ROUND(Q221*N221,2)</f>
        <v>5180.1899999999996</v>
      </c>
      <c r="S221" s="22">
        <f>T221-R221</f>
        <v>1036.04</v>
      </c>
      <c r="T221" s="73">
        <f>ROUND(Q221*N221*1.2,2)</f>
        <v>6216.23</v>
      </c>
      <c r="U221" s="68">
        <f>IF(Q221=0,"—",(Q221*N221*1.2)/Q221)</f>
        <v>2072.076</v>
      </c>
      <c r="V221" s="24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s="1" customFormat="1" ht="38.25" x14ac:dyDescent="0.2">
      <c r="B222" s="18"/>
      <c r="C222" s="45"/>
      <c r="D222" s="45"/>
      <c r="E222" s="47">
        <v>214</v>
      </c>
      <c r="F222" s="31" t="s">
        <v>1139</v>
      </c>
      <c r="G222" s="20" t="s">
        <v>24</v>
      </c>
      <c r="H222" s="19" t="s">
        <v>1878</v>
      </c>
      <c r="I222" s="20" t="s">
        <v>368</v>
      </c>
      <c r="J222" s="19" t="s">
        <v>11</v>
      </c>
      <c r="K222" s="21">
        <v>4</v>
      </c>
      <c r="L222" s="51" t="s">
        <v>26</v>
      </c>
      <c r="M222" s="62">
        <v>7600</v>
      </c>
      <c r="N222" s="63">
        <f>ROUND(M222*1.001/K222,2)</f>
        <v>1901.9</v>
      </c>
      <c r="O222" s="54"/>
      <c r="P222" s="77"/>
      <c r="Q222" s="80">
        <f>K222</f>
        <v>4</v>
      </c>
      <c r="R222" s="23">
        <f>ROUND(Q222*N222,2)</f>
        <v>7607.6</v>
      </c>
      <c r="S222" s="22">
        <f>T222-R222</f>
        <v>1521.5200000000004</v>
      </c>
      <c r="T222" s="73">
        <f>ROUND(Q222*N222*1.2,2)</f>
        <v>9129.1200000000008</v>
      </c>
      <c r="U222" s="68">
        <f>IF(Q222=0,"—",(Q222*N222*1.2)/Q222)</f>
        <v>2282.2800000000002</v>
      </c>
      <c r="V222" s="24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s="1" customFormat="1" ht="38.25" x14ac:dyDescent="0.2">
      <c r="B223" s="18"/>
      <c r="C223" s="45"/>
      <c r="D223" s="45"/>
      <c r="E223" s="47">
        <v>215</v>
      </c>
      <c r="F223" s="31" t="s">
        <v>1140</v>
      </c>
      <c r="G223" s="20" t="s">
        <v>24</v>
      </c>
      <c r="H223" s="19" t="s">
        <v>1878</v>
      </c>
      <c r="I223" s="20" t="s">
        <v>369</v>
      </c>
      <c r="J223" s="19" t="s">
        <v>11</v>
      </c>
      <c r="K223" s="21">
        <v>4</v>
      </c>
      <c r="L223" s="51" t="s">
        <v>26</v>
      </c>
      <c r="M223" s="62">
        <v>4480</v>
      </c>
      <c r="N223" s="63">
        <f>ROUND(M223*1.001/K223,2)</f>
        <v>1121.1199999999999</v>
      </c>
      <c r="O223" s="54"/>
      <c r="P223" s="77"/>
      <c r="Q223" s="80">
        <f>K223</f>
        <v>4</v>
      </c>
      <c r="R223" s="23">
        <f>ROUND(Q223*N223,2)</f>
        <v>4484.4799999999996</v>
      </c>
      <c r="S223" s="22">
        <f>T223-R223</f>
        <v>896.90000000000055</v>
      </c>
      <c r="T223" s="73">
        <f>ROUND(Q223*N223*1.2,2)</f>
        <v>5381.38</v>
      </c>
      <c r="U223" s="68">
        <f>IF(Q223=0,"—",(Q223*N223*1.2)/Q223)</f>
        <v>1345.3439999999998</v>
      </c>
      <c r="V223" s="24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s="1" customFormat="1" ht="38.25" x14ac:dyDescent="0.2">
      <c r="B224" s="18"/>
      <c r="C224" s="45"/>
      <c r="D224" s="45"/>
      <c r="E224" s="47">
        <v>216</v>
      </c>
      <c r="F224" s="31" t="s">
        <v>1140</v>
      </c>
      <c r="G224" s="20" t="s">
        <v>24</v>
      </c>
      <c r="H224" s="19" t="s">
        <v>1878</v>
      </c>
      <c r="I224" s="20" t="s">
        <v>370</v>
      </c>
      <c r="J224" s="19" t="s">
        <v>11</v>
      </c>
      <c r="K224" s="21">
        <v>4</v>
      </c>
      <c r="L224" s="51" t="s">
        <v>26</v>
      </c>
      <c r="M224" s="62">
        <v>5380</v>
      </c>
      <c r="N224" s="63">
        <f>ROUND(M224*1.001/K224,2)</f>
        <v>1346.35</v>
      </c>
      <c r="O224" s="54"/>
      <c r="P224" s="77"/>
      <c r="Q224" s="80">
        <f>K224</f>
        <v>4</v>
      </c>
      <c r="R224" s="23">
        <f>ROUND(Q224*N224,2)</f>
        <v>5385.4</v>
      </c>
      <c r="S224" s="22">
        <f>T224-R224</f>
        <v>1077.08</v>
      </c>
      <c r="T224" s="73">
        <f>ROUND(Q224*N224*1.2,2)</f>
        <v>6462.48</v>
      </c>
      <c r="U224" s="68">
        <f>IF(Q224=0,"—",(Q224*N224*1.2)/Q224)</f>
        <v>1615.62</v>
      </c>
      <c r="V224" s="24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s="1" customFormat="1" ht="38.25" x14ac:dyDescent="0.2">
      <c r="B225" s="18"/>
      <c r="C225" s="45"/>
      <c r="D225" s="45"/>
      <c r="E225" s="47">
        <v>217</v>
      </c>
      <c r="F225" s="31" t="s">
        <v>1054</v>
      </c>
      <c r="G225" s="20" t="s">
        <v>24</v>
      </c>
      <c r="H225" s="19" t="s">
        <v>1878</v>
      </c>
      <c r="I225" s="20" t="s">
        <v>371</v>
      </c>
      <c r="J225" s="19" t="s">
        <v>11</v>
      </c>
      <c r="K225" s="21">
        <v>1</v>
      </c>
      <c r="L225" s="51" t="s">
        <v>26</v>
      </c>
      <c r="M225" s="62">
        <v>2450</v>
      </c>
      <c r="N225" s="63">
        <f>ROUND(M225*1.001/K225,2)</f>
        <v>2452.4499999999998</v>
      </c>
      <c r="O225" s="54"/>
      <c r="P225" s="77"/>
      <c r="Q225" s="80">
        <f>K225</f>
        <v>1</v>
      </c>
      <c r="R225" s="23">
        <f>ROUND(Q225*N225,2)</f>
        <v>2452.4499999999998</v>
      </c>
      <c r="S225" s="22">
        <f>T225-R225</f>
        <v>490.49000000000024</v>
      </c>
      <c r="T225" s="73">
        <f>ROUND(Q225*N225*1.2,2)</f>
        <v>2942.94</v>
      </c>
      <c r="U225" s="68">
        <f>IF(Q225=0,"—",(Q225*N225*1.2)/Q225)</f>
        <v>2942.9399999999996</v>
      </c>
      <c r="V225" s="24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s="1" customFormat="1" ht="38.25" x14ac:dyDescent="0.2">
      <c r="B226" s="18"/>
      <c r="C226" s="45"/>
      <c r="D226" s="45"/>
      <c r="E226" s="47">
        <v>218</v>
      </c>
      <c r="F226" s="31" t="s">
        <v>1054</v>
      </c>
      <c r="G226" s="20" t="s">
        <v>1141</v>
      </c>
      <c r="H226" s="19" t="s">
        <v>1878</v>
      </c>
      <c r="I226" s="20" t="s">
        <v>372</v>
      </c>
      <c r="J226" s="19" t="s">
        <v>11</v>
      </c>
      <c r="K226" s="21">
        <v>2</v>
      </c>
      <c r="L226" s="51" t="s">
        <v>26</v>
      </c>
      <c r="M226" s="62">
        <v>2729</v>
      </c>
      <c r="N226" s="63">
        <f>ROUND(M226*1.001/K226,2)</f>
        <v>1365.86</v>
      </c>
      <c r="O226" s="54"/>
      <c r="P226" s="77"/>
      <c r="Q226" s="80">
        <f>K226</f>
        <v>2</v>
      </c>
      <c r="R226" s="23">
        <f>ROUND(Q226*N226,2)</f>
        <v>2731.72</v>
      </c>
      <c r="S226" s="22">
        <f>T226-R226</f>
        <v>546.34000000000015</v>
      </c>
      <c r="T226" s="73">
        <f>ROUND(Q226*N226*1.2,2)</f>
        <v>3278.06</v>
      </c>
      <c r="U226" s="68">
        <f>IF(Q226=0,"—",(Q226*N226*1.2)/Q226)</f>
        <v>1639.0319999999999</v>
      </c>
      <c r="V226" s="24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s="1" customFormat="1" ht="38.25" x14ac:dyDescent="0.2">
      <c r="B227" s="18"/>
      <c r="C227" s="45"/>
      <c r="D227" s="45"/>
      <c r="E227" s="47">
        <v>219</v>
      </c>
      <c r="F227" s="31" t="s">
        <v>1142</v>
      </c>
      <c r="G227" s="20" t="s">
        <v>24</v>
      </c>
      <c r="H227" s="19" t="s">
        <v>1878</v>
      </c>
      <c r="I227" s="20" t="s">
        <v>373</v>
      </c>
      <c r="J227" s="19" t="s">
        <v>11</v>
      </c>
      <c r="K227" s="21">
        <v>2</v>
      </c>
      <c r="L227" s="51" t="s">
        <v>26</v>
      </c>
      <c r="M227" s="62">
        <v>3600</v>
      </c>
      <c r="N227" s="63">
        <f>ROUND(M227*1.001/K227,2)</f>
        <v>1801.8</v>
      </c>
      <c r="O227" s="54"/>
      <c r="P227" s="77"/>
      <c r="Q227" s="80">
        <f>K227</f>
        <v>2</v>
      </c>
      <c r="R227" s="23">
        <f>ROUND(Q227*N227,2)</f>
        <v>3603.6</v>
      </c>
      <c r="S227" s="22">
        <f>T227-R227</f>
        <v>720.7199999999998</v>
      </c>
      <c r="T227" s="73">
        <f>ROUND(Q227*N227*1.2,2)</f>
        <v>4324.32</v>
      </c>
      <c r="U227" s="68">
        <f>IF(Q227=0,"—",(Q227*N227*1.2)/Q227)</f>
        <v>2162.16</v>
      </c>
      <c r="V227" s="24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s="1" customFormat="1" ht="38.25" x14ac:dyDescent="0.2">
      <c r="B228" s="18"/>
      <c r="C228" s="45"/>
      <c r="D228" s="45"/>
      <c r="E228" s="47">
        <v>220</v>
      </c>
      <c r="F228" s="31" t="s">
        <v>1143</v>
      </c>
      <c r="G228" s="20" t="s">
        <v>1144</v>
      </c>
      <c r="H228" s="19" t="s">
        <v>1878</v>
      </c>
      <c r="I228" s="20" t="s">
        <v>374</v>
      </c>
      <c r="J228" s="19" t="s">
        <v>11</v>
      </c>
      <c r="K228" s="21">
        <v>1</v>
      </c>
      <c r="L228" s="51" t="s">
        <v>26</v>
      </c>
      <c r="M228" s="62">
        <v>2432.5</v>
      </c>
      <c r="N228" s="63">
        <f>ROUND(M228*1.001/K228,2)</f>
        <v>2434.9299999999998</v>
      </c>
      <c r="O228" s="54"/>
      <c r="P228" s="77"/>
      <c r="Q228" s="80">
        <f>K228</f>
        <v>1</v>
      </c>
      <c r="R228" s="23">
        <f>ROUND(Q228*N228,2)</f>
        <v>2434.9299999999998</v>
      </c>
      <c r="S228" s="22">
        <f>T228-R228</f>
        <v>486.99000000000024</v>
      </c>
      <c r="T228" s="73">
        <f>ROUND(Q228*N228*1.2,2)</f>
        <v>2921.92</v>
      </c>
      <c r="U228" s="68">
        <f>IF(Q228=0,"—",(Q228*N228*1.2)/Q228)</f>
        <v>2921.9159999999997</v>
      </c>
      <c r="V228" s="24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s="1" customFormat="1" ht="38.25" x14ac:dyDescent="0.2">
      <c r="B229" s="18"/>
      <c r="C229" s="45"/>
      <c r="D229" s="45"/>
      <c r="E229" s="47">
        <v>221</v>
      </c>
      <c r="F229" s="31" t="s">
        <v>1145</v>
      </c>
      <c r="G229" s="20" t="s">
        <v>24</v>
      </c>
      <c r="H229" s="19" t="s">
        <v>1878</v>
      </c>
      <c r="I229" s="20" t="s">
        <v>375</v>
      </c>
      <c r="J229" s="19" t="s">
        <v>11</v>
      </c>
      <c r="K229" s="21">
        <v>4</v>
      </c>
      <c r="L229" s="51" t="s">
        <v>26</v>
      </c>
      <c r="M229" s="62">
        <v>15600</v>
      </c>
      <c r="N229" s="63">
        <f>ROUND(M229*1.001/K229,2)</f>
        <v>3903.9</v>
      </c>
      <c r="O229" s="54"/>
      <c r="P229" s="77"/>
      <c r="Q229" s="80">
        <f>K229</f>
        <v>4</v>
      </c>
      <c r="R229" s="23">
        <f>ROUND(Q229*N229,2)</f>
        <v>15615.6</v>
      </c>
      <c r="S229" s="22">
        <f>T229-R229</f>
        <v>3123.1200000000008</v>
      </c>
      <c r="T229" s="73">
        <f>ROUND(Q229*N229*1.2,2)</f>
        <v>18738.72</v>
      </c>
      <c r="U229" s="68">
        <f>IF(Q229=0,"—",(Q229*N229*1.2)/Q229)</f>
        <v>4684.68</v>
      </c>
      <c r="V229" s="24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s="1" customFormat="1" ht="38.25" x14ac:dyDescent="0.2">
      <c r="B230" s="18"/>
      <c r="C230" s="45"/>
      <c r="D230" s="45"/>
      <c r="E230" s="47">
        <v>222</v>
      </c>
      <c r="F230" s="31" t="s">
        <v>1146</v>
      </c>
      <c r="G230" s="20" t="s">
        <v>1147</v>
      </c>
      <c r="H230" s="19" t="s">
        <v>1878</v>
      </c>
      <c r="I230" s="20" t="s">
        <v>376</v>
      </c>
      <c r="J230" s="19" t="s">
        <v>11</v>
      </c>
      <c r="K230" s="21">
        <v>1</v>
      </c>
      <c r="L230" s="51" t="s">
        <v>26</v>
      </c>
      <c r="M230" s="62">
        <v>4100</v>
      </c>
      <c r="N230" s="63">
        <f>ROUND(M230*1.001/K230,2)</f>
        <v>4104.1000000000004</v>
      </c>
      <c r="O230" s="54"/>
      <c r="P230" s="77"/>
      <c r="Q230" s="80">
        <f>K230</f>
        <v>1</v>
      </c>
      <c r="R230" s="23">
        <f>ROUND(Q230*N230,2)</f>
        <v>4104.1000000000004</v>
      </c>
      <c r="S230" s="22">
        <f>T230-R230</f>
        <v>820.81999999999971</v>
      </c>
      <c r="T230" s="73">
        <f>ROUND(Q230*N230*1.2,2)</f>
        <v>4924.92</v>
      </c>
      <c r="U230" s="68">
        <f>IF(Q230=0,"—",(Q230*N230*1.2)/Q230)</f>
        <v>4924.92</v>
      </c>
      <c r="V230" s="24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s="1" customFormat="1" ht="38.25" x14ac:dyDescent="0.2">
      <c r="B231" s="18"/>
      <c r="C231" s="45"/>
      <c r="D231" s="45"/>
      <c r="E231" s="47">
        <v>223</v>
      </c>
      <c r="F231" s="31" t="s">
        <v>1148</v>
      </c>
      <c r="G231" s="20" t="s">
        <v>1149</v>
      </c>
      <c r="H231" s="19" t="s">
        <v>1878</v>
      </c>
      <c r="I231" s="20" t="s">
        <v>377</v>
      </c>
      <c r="J231" s="19" t="s">
        <v>11</v>
      </c>
      <c r="K231" s="21">
        <v>1</v>
      </c>
      <c r="L231" s="51" t="s">
        <v>26</v>
      </c>
      <c r="M231" s="62">
        <v>1600</v>
      </c>
      <c r="N231" s="63">
        <f>ROUND(M231*1.001/K231,2)</f>
        <v>1601.6</v>
      </c>
      <c r="O231" s="54"/>
      <c r="P231" s="77"/>
      <c r="Q231" s="80">
        <f>K231</f>
        <v>1</v>
      </c>
      <c r="R231" s="23">
        <f>ROUND(Q231*N231,2)</f>
        <v>1601.6</v>
      </c>
      <c r="S231" s="22">
        <f>T231-R231</f>
        <v>320.32000000000016</v>
      </c>
      <c r="T231" s="73">
        <f>ROUND(Q231*N231*1.2,2)</f>
        <v>1921.92</v>
      </c>
      <c r="U231" s="68">
        <f>IF(Q231=0,"—",(Q231*N231*1.2)/Q231)</f>
        <v>1921.9199999999998</v>
      </c>
      <c r="V231" s="24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s="1" customFormat="1" ht="38.25" x14ac:dyDescent="0.2">
      <c r="B232" s="18"/>
      <c r="C232" s="45"/>
      <c r="D232" s="45"/>
      <c r="E232" s="47">
        <v>224</v>
      </c>
      <c r="F232" s="31" t="s">
        <v>1150</v>
      </c>
      <c r="G232" s="20" t="s">
        <v>1151</v>
      </c>
      <c r="H232" s="19" t="s">
        <v>1878</v>
      </c>
      <c r="I232" s="20" t="s">
        <v>378</v>
      </c>
      <c r="J232" s="19" t="s">
        <v>11</v>
      </c>
      <c r="K232" s="21">
        <v>2</v>
      </c>
      <c r="L232" s="51" t="s">
        <v>26</v>
      </c>
      <c r="M232" s="62">
        <v>9900</v>
      </c>
      <c r="N232" s="63">
        <f>ROUND(M232*1.001/K232,2)</f>
        <v>4954.95</v>
      </c>
      <c r="O232" s="54"/>
      <c r="P232" s="77"/>
      <c r="Q232" s="80">
        <f>K232</f>
        <v>2</v>
      </c>
      <c r="R232" s="23">
        <f>ROUND(Q232*N232,2)</f>
        <v>9909.9</v>
      </c>
      <c r="S232" s="22">
        <f>T232-R232</f>
        <v>1981.9799999999996</v>
      </c>
      <c r="T232" s="73">
        <f>ROUND(Q232*N232*1.2,2)</f>
        <v>11891.88</v>
      </c>
      <c r="U232" s="68">
        <f>IF(Q232=0,"—",(Q232*N232*1.2)/Q232)</f>
        <v>5945.94</v>
      </c>
      <c r="V232" s="24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s="1" customFormat="1" ht="38.25" x14ac:dyDescent="0.2">
      <c r="B233" s="18"/>
      <c r="C233" s="45"/>
      <c r="D233" s="45"/>
      <c r="E233" s="47">
        <v>225</v>
      </c>
      <c r="F233" s="31" t="s">
        <v>1152</v>
      </c>
      <c r="G233" s="20" t="s">
        <v>24</v>
      </c>
      <c r="H233" s="19" t="s">
        <v>1878</v>
      </c>
      <c r="I233" s="20" t="s">
        <v>379</v>
      </c>
      <c r="J233" s="19" t="s">
        <v>11</v>
      </c>
      <c r="K233" s="21">
        <v>4</v>
      </c>
      <c r="L233" s="51" t="s">
        <v>26</v>
      </c>
      <c r="M233" s="62">
        <v>6600</v>
      </c>
      <c r="N233" s="63">
        <f>ROUND(M233*1.001/K233,2)</f>
        <v>1651.65</v>
      </c>
      <c r="O233" s="54"/>
      <c r="P233" s="77"/>
      <c r="Q233" s="80">
        <f>K233</f>
        <v>4</v>
      </c>
      <c r="R233" s="23">
        <f>ROUND(Q233*N233,2)</f>
        <v>6606.6</v>
      </c>
      <c r="S233" s="22">
        <f>T233-R233</f>
        <v>1321.3199999999997</v>
      </c>
      <c r="T233" s="73">
        <f>ROUND(Q233*N233*1.2,2)</f>
        <v>7927.92</v>
      </c>
      <c r="U233" s="68">
        <f>IF(Q233=0,"—",(Q233*N233*1.2)/Q233)</f>
        <v>1981.98</v>
      </c>
      <c r="V233" s="24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s="1" customFormat="1" ht="38.25" x14ac:dyDescent="0.2">
      <c r="B234" s="18"/>
      <c r="C234" s="45"/>
      <c r="D234" s="45"/>
      <c r="E234" s="47">
        <v>226</v>
      </c>
      <c r="F234" s="31" t="s">
        <v>1153</v>
      </c>
      <c r="G234" s="20" t="s">
        <v>24</v>
      </c>
      <c r="H234" s="19" t="s">
        <v>1878</v>
      </c>
      <c r="I234" s="20" t="s">
        <v>380</v>
      </c>
      <c r="J234" s="19" t="s">
        <v>11</v>
      </c>
      <c r="K234" s="21">
        <v>2</v>
      </c>
      <c r="L234" s="51" t="s">
        <v>26</v>
      </c>
      <c r="M234" s="62">
        <v>5100</v>
      </c>
      <c r="N234" s="63">
        <f>ROUND(M234*1.001/K234,2)</f>
        <v>2552.5500000000002</v>
      </c>
      <c r="O234" s="54"/>
      <c r="P234" s="77"/>
      <c r="Q234" s="80">
        <f>K234</f>
        <v>2</v>
      </c>
      <c r="R234" s="23">
        <f>ROUND(Q234*N234,2)</f>
        <v>5105.1000000000004</v>
      </c>
      <c r="S234" s="22">
        <f>T234-R234</f>
        <v>1021.0199999999995</v>
      </c>
      <c r="T234" s="73">
        <f>ROUND(Q234*N234*1.2,2)</f>
        <v>6126.12</v>
      </c>
      <c r="U234" s="68">
        <f>IF(Q234=0,"—",(Q234*N234*1.2)/Q234)</f>
        <v>3063.06</v>
      </c>
      <c r="V234" s="24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s="1" customFormat="1" ht="38.25" x14ac:dyDescent="0.2">
      <c r="B235" s="18"/>
      <c r="C235" s="45"/>
      <c r="D235" s="45"/>
      <c r="E235" s="47">
        <v>227</v>
      </c>
      <c r="F235" s="31" t="s">
        <v>1092</v>
      </c>
      <c r="G235" s="20" t="s">
        <v>1154</v>
      </c>
      <c r="H235" s="19" t="s">
        <v>1878</v>
      </c>
      <c r="I235" s="20" t="s">
        <v>381</v>
      </c>
      <c r="J235" s="19" t="s">
        <v>11</v>
      </c>
      <c r="K235" s="21">
        <v>2</v>
      </c>
      <c r="L235" s="51" t="s">
        <v>26</v>
      </c>
      <c r="M235" s="62">
        <v>13051</v>
      </c>
      <c r="N235" s="63">
        <f>ROUND(M235*1.001/K235,2)</f>
        <v>6532.03</v>
      </c>
      <c r="O235" s="54"/>
      <c r="P235" s="77"/>
      <c r="Q235" s="80">
        <f>K235</f>
        <v>2</v>
      </c>
      <c r="R235" s="23">
        <f>ROUND(Q235*N235,2)</f>
        <v>13064.06</v>
      </c>
      <c r="S235" s="22">
        <f>T235-R235</f>
        <v>2612.8100000000013</v>
      </c>
      <c r="T235" s="73">
        <f>ROUND(Q235*N235*1.2,2)</f>
        <v>15676.87</v>
      </c>
      <c r="U235" s="68">
        <f>IF(Q235=0,"—",(Q235*N235*1.2)/Q235)</f>
        <v>7838.4359999999997</v>
      </c>
      <c r="V235" s="24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s="1" customFormat="1" ht="38.25" x14ac:dyDescent="0.2">
      <c r="B236" s="18"/>
      <c r="C236" s="45"/>
      <c r="D236" s="45"/>
      <c r="E236" s="47">
        <v>228</v>
      </c>
      <c r="F236" s="31" t="s">
        <v>1155</v>
      </c>
      <c r="G236" s="20" t="s">
        <v>1156</v>
      </c>
      <c r="H236" s="19" t="s">
        <v>1879</v>
      </c>
      <c r="I236" s="20" t="s">
        <v>49</v>
      </c>
      <c r="J236" s="19" t="s">
        <v>11</v>
      </c>
      <c r="K236" s="21">
        <v>6</v>
      </c>
      <c r="L236" s="51" t="s">
        <v>26</v>
      </c>
      <c r="M236" s="62">
        <v>7200</v>
      </c>
      <c r="N236" s="63">
        <f>ROUND(M236*1.001/K236,2)</f>
        <v>1201.2</v>
      </c>
      <c r="O236" s="54"/>
      <c r="P236" s="77"/>
      <c r="Q236" s="80">
        <f>K236</f>
        <v>6</v>
      </c>
      <c r="R236" s="23">
        <f>ROUND(Q236*N236,2)</f>
        <v>7207.2</v>
      </c>
      <c r="S236" s="22">
        <f>T236-R236</f>
        <v>1441.4399999999996</v>
      </c>
      <c r="T236" s="73">
        <f>ROUND(Q236*N236*1.2,2)</f>
        <v>8648.64</v>
      </c>
      <c r="U236" s="68">
        <f>IF(Q236=0,"—",(Q236*N236*1.2)/Q236)</f>
        <v>1441.4400000000003</v>
      </c>
      <c r="V236" s="24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s="1" customFormat="1" ht="38.25" x14ac:dyDescent="0.2">
      <c r="B237" s="18"/>
      <c r="C237" s="45"/>
      <c r="D237" s="45"/>
      <c r="E237" s="47">
        <v>229</v>
      </c>
      <c r="F237" s="31" t="s">
        <v>16</v>
      </c>
      <c r="G237" s="20" t="s">
        <v>1157</v>
      </c>
      <c r="H237" s="19" t="s">
        <v>1879</v>
      </c>
      <c r="I237" s="20" t="s">
        <v>382</v>
      </c>
      <c r="J237" s="19" t="s">
        <v>11</v>
      </c>
      <c r="K237" s="21">
        <v>2</v>
      </c>
      <c r="L237" s="51" t="s">
        <v>26</v>
      </c>
      <c r="M237" s="62">
        <v>3180</v>
      </c>
      <c r="N237" s="63">
        <f>ROUND(M237*1.001/K237,2)</f>
        <v>1591.59</v>
      </c>
      <c r="O237" s="54"/>
      <c r="P237" s="77"/>
      <c r="Q237" s="80">
        <f>K237</f>
        <v>2</v>
      </c>
      <c r="R237" s="23">
        <f>ROUND(Q237*N237,2)</f>
        <v>3183.18</v>
      </c>
      <c r="S237" s="22">
        <f>T237-R237</f>
        <v>636.64000000000033</v>
      </c>
      <c r="T237" s="73">
        <f>ROUND(Q237*N237*1.2,2)</f>
        <v>3819.82</v>
      </c>
      <c r="U237" s="68">
        <f>IF(Q237=0,"—",(Q237*N237*1.2)/Q237)</f>
        <v>1909.9079999999999</v>
      </c>
      <c r="V237" s="24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s="1" customFormat="1" ht="38.25" x14ac:dyDescent="0.2">
      <c r="B238" s="18"/>
      <c r="C238" s="45"/>
      <c r="D238" s="45"/>
      <c r="E238" s="47">
        <v>230</v>
      </c>
      <c r="F238" s="31" t="s">
        <v>1158</v>
      </c>
      <c r="G238" s="20" t="s">
        <v>1159</v>
      </c>
      <c r="H238" s="19" t="s">
        <v>1879</v>
      </c>
      <c r="I238" s="20" t="s">
        <v>383</v>
      </c>
      <c r="J238" s="19" t="s">
        <v>11</v>
      </c>
      <c r="K238" s="21">
        <v>1</v>
      </c>
      <c r="L238" s="51" t="s">
        <v>26</v>
      </c>
      <c r="M238" s="62">
        <v>1050</v>
      </c>
      <c r="N238" s="63">
        <f>ROUND(M238*1.001/K238,2)</f>
        <v>1051.05</v>
      </c>
      <c r="O238" s="54"/>
      <c r="P238" s="77"/>
      <c r="Q238" s="80">
        <f>K238</f>
        <v>1</v>
      </c>
      <c r="R238" s="23">
        <f>ROUND(Q238*N238,2)</f>
        <v>1051.05</v>
      </c>
      <c r="S238" s="22">
        <f>T238-R238</f>
        <v>210.21000000000004</v>
      </c>
      <c r="T238" s="73">
        <f>ROUND(Q238*N238*1.2,2)</f>
        <v>1261.26</v>
      </c>
      <c r="U238" s="68">
        <f>IF(Q238=0,"—",(Q238*N238*1.2)/Q238)</f>
        <v>1261.26</v>
      </c>
      <c r="V238" s="24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s="1" customFormat="1" ht="38.25" x14ac:dyDescent="0.2">
      <c r="B239" s="18"/>
      <c r="C239" s="45"/>
      <c r="D239" s="45"/>
      <c r="E239" s="47">
        <v>231</v>
      </c>
      <c r="F239" s="31" t="s">
        <v>1160</v>
      </c>
      <c r="G239" s="20" t="s">
        <v>1161</v>
      </c>
      <c r="H239" s="19" t="s">
        <v>1880</v>
      </c>
      <c r="I239" s="20" t="s">
        <v>50</v>
      </c>
      <c r="J239" s="19" t="s">
        <v>11</v>
      </c>
      <c r="K239" s="21">
        <v>5</v>
      </c>
      <c r="L239" s="51" t="s">
        <v>26</v>
      </c>
      <c r="M239" s="62">
        <v>36523.08</v>
      </c>
      <c r="N239" s="63">
        <f>ROUND(M239*1.001/K239,2)</f>
        <v>7311.92</v>
      </c>
      <c r="O239" s="54"/>
      <c r="P239" s="77"/>
      <c r="Q239" s="80">
        <f>K239</f>
        <v>5</v>
      </c>
      <c r="R239" s="23">
        <f>ROUND(Q239*N239,2)</f>
        <v>36559.599999999999</v>
      </c>
      <c r="S239" s="22">
        <f>T239-R239</f>
        <v>7311.9199999999983</v>
      </c>
      <c r="T239" s="73">
        <f>ROUND(Q239*N239*1.2,2)</f>
        <v>43871.519999999997</v>
      </c>
      <c r="U239" s="68">
        <f>IF(Q239=0,"—",(Q239*N239*1.2)/Q239)</f>
        <v>8774.3040000000001</v>
      </c>
      <c r="V239" s="24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s="1" customFormat="1" ht="38.25" x14ac:dyDescent="0.2">
      <c r="B240" s="18"/>
      <c r="C240" s="45"/>
      <c r="D240" s="45"/>
      <c r="E240" s="47">
        <v>232</v>
      </c>
      <c r="F240" s="31" t="s">
        <v>1162</v>
      </c>
      <c r="G240" s="20" t="s">
        <v>1163</v>
      </c>
      <c r="H240" s="19" t="s">
        <v>1881</v>
      </c>
      <c r="I240" s="20" t="s">
        <v>51</v>
      </c>
      <c r="J240" s="19" t="s">
        <v>11</v>
      </c>
      <c r="K240" s="21">
        <v>40</v>
      </c>
      <c r="L240" s="51" t="s">
        <v>26</v>
      </c>
      <c r="M240" s="62">
        <v>36620.26</v>
      </c>
      <c r="N240" s="63">
        <f>ROUND(M240*1.001/K240,2)</f>
        <v>916.42</v>
      </c>
      <c r="O240" s="54"/>
      <c r="P240" s="77"/>
      <c r="Q240" s="80">
        <f>K240</f>
        <v>40</v>
      </c>
      <c r="R240" s="23">
        <f>ROUND(Q240*N240,2)</f>
        <v>36656.800000000003</v>
      </c>
      <c r="S240" s="22">
        <f>T240-R240</f>
        <v>7331.3600000000006</v>
      </c>
      <c r="T240" s="73">
        <f>ROUND(Q240*N240*1.2,2)</f>
        <v>43988.160000000003</v>
      </c>
      <c r="U240" s="68">
        <f>IF(Q240=0,"—",(Q240*N240*1.2)/Q240)</f>
        <v>1099.704</v>
      </c>
      <c r="V240" s="24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s="1" customFormat="1" ht="38.25" x14ac:dyDescent="0.2">
      <c r="B241" s="18"/>
      <c r="C241" s="45"/>
      <c r="D241" s="45"/>
      <c r="E241" s="47">
        <v>233</v>
      </c>
      <c r="F241" s="31" t="s">
        <v>1164</v>
      </c>
      <c r="G241" s="20"/>
      <c r="H241" s="19" t="s">
        <v>1882</v>
      </c>
      <c r="I241" s="20" t="s">
        <v>52</v>
      </c>
      <c r="J241" s="19" t="s">
        <v>11</v>
      </c>
      <c r="K241" s="21">
        <v>3</v>
      </c>
      <c r="L241" s="51" t="s">
        <v>26</v>
      </c>
      <c r="M241" s="62">
        <v>321</v>
      </c>
      <c r="N241" s="63">
        <f>ROUND(M241*1.001/K241,2)</f>
        <v>107.11</v>
      </c>
      <c r="O241" s="54"/>
      <c r="P241" s="77"/>
      <c r="Q241" s="80">
        <f>K241</f>
        <v>3</v>
      </c>
      <c r="R241" s="23">
        <f>ROUND(Q241*N241,2)</f>
        <v>321.33</v>
      </c>
      <c r="S241" s="22">
        <f>T241-R241</f>
        <v>64.270000000000039</v>
      </c>
      <c r="T241" s="73">
        <f>ROUND(Q241*N241*1.2,2)</f>
        <v>385.6</v>
      </c>
      <c r="U241" s="68">
        <f>IF(Q241=0,"—",(Q241*N241*1.2)/Q241)</f>
        <v>128.53199999999998</v>
      </c>
      <c r="V241" s="24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s="1" customFormat="1" ht="38.25" x14ac:dyDescent="0.2">
      <c r="B242" s="18"/>
      <c r="C242" s="45"/>
      <c r="D242" s="45"/>
      <c r="E242" s="47">
        <v>234</v>
      </c>
      <c r="F242" s="31" t="s">
        <v>1165</v>
      </c>
      <c r="G242" s="20" t="s">
        <v>1166</v>
      </c>
      <c r="H242" s="19" t="s">
        <v>1882</v>
      </c>
      <c r="I242" s="20" t="s">
        <v>53</v>
      </c>
      <c r="J242" s="19" t="s">
        <v>25</v>
      </c>
      <c r="K242" s="21">
        <v>1</v>
      </c>
      <c r="L242" s="51" t="s">
        <v>26</v>
      </c>
      <c r="M242" s="62">
        <v>1072.52</v>
      </c>
      <c r="N242" s="63">
        <f>ROUND(M242*1.001/K242,2)</f>
        <v>1073.5899999999999</v>
      </c>
      <c r="O242" s="54"/>
      <c r="P242" s="77"/>
      <c r="Q242" s="80">
        <f>K242</f>
        <v>1</v>
      </c>
      <c r="R242" s="23">
        <f>ROUND(Q242*N242,2)</f>
        <v>1073.5899999999999</v>
      </c>
      <c r="S242" s="22">
        <f>T242-R242</f>
        <v>214.72000000000003</v>
      </c>
      <c r="T242" s="73">
        <f>ROUND(Q242*N242*1.2,2)</f>
        <v>1288.31</v>
      </c>
      <c r="U242" s="68">
        <f>IF(Q242=0,"—",(Q242*N242*1.2)/Q242)</f>
        <v>1288.3079999999998</v>
      </c>
      <c r="V242" s="24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s="1" customFormat="1" ht="38.25" x14ac:dyDescent="0.2">
      <c r="B243" s="18"/>
      <c r="C243" s="45"/>
      <c r="D243" s="45"/>
      <c r="E243" s="47">
        <v>235</v>
      </c>
      <c r="F243" s="31" t="s">
        <v>1167</v>
      </c>
      <c r="G243" s="20" t="s">
        <v>1168</v>
      </c>
      <c r="H243" s="19" t="s">
        <v>1882</v>
      </c>
      <c r="I243" s="20" t="s">
        <v>54</v>
      </c>
      <c r="J243" s="19" t="s">
        <v>25</v>
      </c>
      <c r="K243" s="21">
        <v>3</v>
      </c>
      <c r="L243" s="51" t="s">
        <v>26</v>
      </c>
      <c r="M243" s="62">
        <v>5496</v>
      </c>
      <c r="N243" s="63">
        <f>ROUND(M243*1.001/K243,2)</f>
        <v>1833.83</v>
      </c>
      <c r="O243" s="54"/>
      <c r="P243" s="77"/>
      <c r="Q243" s="80">
        <f>K243</f>
        <v>3</v>
      </c>
      <c r="R243" s="23">
        <f>ROUND(Q243*N243,2)</f>
        <v>5501.49</v>
      </c>
      <c r="S243" s="22">
        <f>T243-R243</f>
        <v>1100.3000000000002</v>
      </c>
      <c r="T243" s="73">
        <f>ROUND(Q243*N243*1.2,2)</f>
        <v>6601.79</v>
      </c>
      <c r="U243" s="68">
        <f>IF(Q243=0,"—",(Q243*N243*1.2)/Q243)</f>
        <v>2200.596</v>
      </c>
      <c r="V243" s="24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s="1" customFormat="1" ht="38.25" x14ac:dyDescent="0.2">
      <c r="B244" s="18"/>
      <c r="C244" s="45"/>
      <c r="D244" s="45"/>
      <c r="E244" s="47">
        <v>236</v>
      </c>
      <c r="F244" s="31" t="s">
        <v>1169</v>
      </c>
      <c r="G244" s="20" t="s">
        <v>1170</v>
      </c>
      <c r="H244" s="19" t="s">
        <v>1882</v>
      </c>
      <c r="I244" s="20" t="s">
        <v>55</v>
      </c>
      <c r="J244" s="19" t="s">
        <v>11</v>
      </c>
      <c r="K244" s="21">
        <v>7</v>
      </c>
      <c r="L244" s="51" t="s">
        <v>26</v>
      </c>
      <c r="M244" s="62">
        <v>1834</v>
      </c>
      <c r="N244" s="63">
        <f>ROUND(M244*1.001/K244,2)</f>
        <v>262.26</v>
      </c>
      <c r="O244" s="54"/>
      <c r="P244" s="77"/>
      <c r="Q244" s="80">
        <f>K244</f>
        <v>7</v>
      </c>
      <c r="R244" s="23">
        <f>ROUND(Q244*N244,2)</f>
        <v>1835.82</v>
      </c>
      <c r="S244" s="22">
        <f>T244-R244</f>
        <v>367.16000000000008</v>
      </c>
      <c r="T244" s="73">
        <f>ROUND(Q244*N244*1.2,2)</f>
        <v>2202.98</v>
      </c>
      <c r="U244" s="68">
        <f>IF(Q244=0,"—",(Q244*N244*1.2)/Q244)</f>
        <v>314.71199999999999</v>
      </c>
      <c r="V244" s="24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s="1" customFormat="1" ht="38.25" x14ac:dyDescent="0.2">
      <c r="B245" s="18"/>
      <c r="C245" s="45"/>
      <c r="D245" s="45"/>
      <c r="E245" s="47">
        <v>237</v>
      </c>
      <c r="F245" s="31" t="s">
        <v>1171</v>
      </c>
      <c r="G245" s="20" t="s">
        <v>1172</v>
      </c>
      <c r="H245" s="19" t="s">
        <v>1882</v>
      </c>
      <c r="I245" s="20" t="s">
        <v>56</v>
      </c>
      <c r="J245" s="19" t="s">
        <v>11</v>
      </c>
      <c r="K245" s="21">
        <v>4</v>
      </c>
      <c r="L245" s="51" t="s">
        <v>26</v>
      </c>
      <c r="M245" s="62">
        <v>620</v>
      </c>
      <c r="N245" s="63">
        <f>ROUND(M245*1.001/K245,2)</f>
        <v>155.16</v>
      </c>
      <c r="O245" s="54"/>
      <c r="P245" s="77"/>
      <c r="Q245" s="80">
        <f>K245</f>
        <v>4</v>
      </c>
      <c r="R245" s="23">
        <f>ROUND(Q245*N245,2)</f>
        <v>620.64</v>
      </c>
      <c r="S245" s="22">
        <f>T245-R245</f>
        <v>124.13</v>
      </c>
      <c r="T245" s="73">
        <f>ROUND(Q245*N245*1.2,2)</f>
        <v>744.77</v>
      </c>
      <c r="U245" s="68">
        <f>IF(Q245=0,"—",(Q245*N245*1.2)/Q245)</f>
        <v>186.19199999999998</v>
      </c>
      <c r="V245" s="24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s="1" customFormat="1" ht="38.25" x14ac:dyDescent="0.2">
      <c r="B246" s="18"/>
      <c r="C246" s="45"/>
      <c r="D246" s="45"/>
      <c r="E246" s="47">
        <v>238</v>
      </c>
      <c r="F246" s="31" t="s">
        <v>1173</v>
      </c>
      <c r="G246" s="20" t="s">
        <v>1174</v>
      </c>
      <c r="H246" s="19" t="s">
        <v>1882</v>
      </c>
      <c r="I246" s="20" t="s">
        <v>57</v>
      </c>
      <c r="J246" s="19" t="s">
        <v>11</v>
      </c>
      <c r="K246" s="21">
        <v>4</v>
      </c>
      <c r="L246" s="51" t="s">
        <v>26</v>
      </c>
      <c r="M246" s="62">
        <v>620</v>
      </c>
      <c r="N246" s="63">
        <f>ROUND(M246*1.001/K246,2)</f>
        <v>155.16</v>
      </c>
      <c r="O246" s="54"/>
      <c r="P246" s="77"/>
      <c r="Q246" s="80">
        <f>K246</f>
        <v>4</v>
      </c>
      <c r="R246" s="23">
        <f>ROUND(Q246*N246,2)</f>
        <v>620.64</v>
      </c>
      <c r="S246" s="22">
        <f>T246-R246</f>
        <v>124.13</v>
      </c>
      <c r="T246" s="73">
        <f>ROUND(Q246*N246*1.2,2)</f>
        <v>744.77</v>
      </c>
      <c r="U246" s="68">
        <f>IF(Q246=0,"—",(Q246*N246*1.2)/Q246)</f>
        <v>186.19199999999998</v>
      </c>
      <c r="V246" s="24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s="1" customFormat="1" ht="38.25" x14ac:dyDescent="0.2">
      <c r="B247" s="18"/>
      <c r="C247" s="45"/>
      <c r="D247" s="45"/>
      <c r="E247" s="47">
        <v>239</v>
      </c>
      <c r="F247" s="31" t="s">
        <v>1175</v>
      </c>
      <c r="G247" s="20" t="s">
        <v>58</v>
      </c>
      <c r="H247" s="19" t="s">
        <v>1882</v>
      </c>
      <c r="I247" s="20" t="s">
        <v>58</v>
      </c>
      <c r="J247" s="19" t="s">
        <v>11</v>
      </c>
      <c r="K247" s="21">
        <v>4</v>
      </c>
      <c r="L247" s="51" t="s">
        <v>26</v>
      </c>
      <c r="M247" s="62">
        <v>1080</v>
      </c>
      <c r="N247" s="63">
        <f>ROUND(M247*1.001/K247,2)</f>
        <v>270.27</v>
      </c>
      <c r="O247" s="54"/>
      <c r="P247" s="77"/>
      <c r="Q247" s="80">
        <f>K247</f>
        <v>4</v>
      </c>
      <c r="R247" s="23">
        <f>ROUND(Q247*N247,2)</f>
        <v>1081.08</v>
      </c>
      <c r="S247" s="22">
        <f>T247-R247</f>
        <v>216.22000000000003</v>
      </c>
      <c r="T247" s="73">
        <f>ROUND(Q247*N247*1.2,2)</f>
        <v>1297.3</v>
      </c>
      <c r="U247" s="68">
        <f>IF(Q247=0,"—",(Q247*N247*1.2)/Q247)</f>
        <v>324.32399999999996</v>
      </c>
      <c r="V247" s="24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s="1" customFormat="1" ht="38.25" x14ac:dyDescent="0.2">
      <c r="B248" s="18"/>
      <c r="C248" s="45"/>
      <c r="D248" s="45"/>
      <c r="E248" s="47">
        <v>240</v>
      </c>
      <c r="F248" s="31" t="s">
        <v>1176</v>
      </c>
      <c r="G248" s="20" t="s">
        <v>1177</v>
      </c>
      <c r="H248" s="19" t="s">
        <v>1882</v>
      </c>
      <c r="I248" s="20" t="s">
        <v>59</v>
      </c>
      <c r="J248" s="19" t="s">
        <v>11</v>
      </c>
      <c r="K248" s="21">
        <v>1</v>
      </c>
      <c r="L248" s="51" t="s">
        <v>26</v>
      </c>
      <c r="M248" s="62">
        <v>1533.97</v>
      </c>
      <c r="N248" s="63">
        <f>ROUND(M248*1.001/K248,2)</f>
        <v>1535.5</v>
      </c>
      <c r="O248" s="54"/>
      <c r="P248" s="77"/>
      <c r="Q248" s="80">
        <f>K248</f>
        <v>1</v>
      </c>
      <c r="R248" s="23">
        <f>ROUND(Q248*N248,2)</f>
        <v>1535.5</v>
      </c>
      <c r="S248" s="22">
        <f>T248-R248</f>
        <v>307.09999999999991</v>
      </c>
      <c r="T248" s="73">
        <f>ROUND(Q248*N248*1.2,2)</f>
        <v>1842.6</v>
      </c>
      <c r="U248" s="68">
        <f>IF(Q248=0,"—",(Q248*N248*1.2)/Q248)</f>
        <v>1842.6</v>
      </c>
      <c r="V248" s="24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s="1" customFormat="1" ht="38.25" x14ac:dyDescent="0.2">
      <c r="B249" s="18"/>
      <c r="C249" s="45"/>
      <c r="D249" s="45"/>
      <c r="E249" s="47">
        <v>241</v>
      </c>
      <c r="F249" s="31" t="s">
        <v>1178</v>
      </c>
      <c r="G249" s="20" t="s">
        <v>1179</v>
      </c>
      <c r="H249" s="19" t="s">
        <v>1882</v>
      </c>
      <c r="I249" s="20" t="s">
        <v>60</v>
      </c>
      <c r="J249" s="19" t="s">
        <v>11</v>
      </c>
      <c r="K249" s="21">
        <v>2</v>
      </c>
      <c r="L249" s="51" t="s">
        <v>26</v>
      </c>
      <c r="M249" s="62">
        <v>85.92</v>
      </c>
      <c r="N249" s="63">
        <f>ROUND(M249*1.001/K249,2)</f>
        <v>43</v>
      </c>
      <c r="O249" s="54"/>
      <c r="P249" s="77"/>
      <c r="Q249" s="80">
        <f>K249</f>
        <v>2</v>
      </c>
      <c r="R249" s="23">
        <f>ROUND(Q249*N249,2)</f>
        <v>86</v>
      </c>
      <c r="S249" s="22">
        <f>T249-R249</f>
        <v>17.200000000000003</v>
      </c>
      <c r="T249" s="73">
        <f>ROUND(Q249*N249*1.2,2)</f>
        <v>103.2</v>
      </c>
      <c r="U249" s="68">
        <f>IF(Q249=0,"—",(Q249*N249*1.2)/Q249)</f>
        <v>51.6</v>
      </c>
      <c r="V249" s="24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s="1" customFormat="1" ht="38.25" x14ac:dyDescent="0.2">
      <c r="B250" s="18"/>
      <c r="C250" s="45"/>
      <c r="D250" s="45"/>
      <c r="E250" s="47">
        <v>242</v>
      </c>
      <c r="F250" s="31" t="s">
        <v>1180</v>
      </c>
      <c r="G250" s="20" t="s">
        <v>1181</v>
      </c>
      <c r="H250" s="19" t="s">
        <v>1882</v>
      </c>
      <c r="I250" s="20" t="s">
        <v>61</v>
      </c>
      <c r="J250" s="19" t="s">
        <v>11</v>
      </c>
      <c r="K250" s="21">
        <v>2</v>
      </c>
      <c r="L250" s="51" t="s">
        <v>26</v>
      </c>
      <c r="M250" s="62">
        <v>137.44</v>
      </c>
      <c r="N250" s="63">
        <f>ROUND(M250*1.001/K250,2)</f>
        <v>68.790000000000006</v>
      </c>
      <c r="O250" s="54"/>
      <c r="P250" s="77"/>
      <c r="Q250" s="80">
        <f>K250</f>
        <v>2</v>
      </c>
      <c r="R250" s="23">
        <f>ROUND(Q250*N250,2)</f>
        <v>137.58000000000001</v>
      </c>
      <c r="S250" s="22">
        <f>T250-R250</f>
        <v>27.519999999999982</v>
      </c>
      <c r="T250" s="73">
        <f>ROUND(Q250*N250*1.2,2)</f>
        <v>165.1</v>
      </c>
      <c r="U250" s="68">
        <f>IF(Q250=0,"—",(Q250*N250*1.2)/Q250)</f>
        <v>82.548000000000002</v>
      </c>
      <c r="V250" s="24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s="1" customFormat="1" ht="38.25" x14ac:dyDescent="0.2">
      <c r="B251" s="18"/>
      <c r="C251" s="45"/>
      <c r="D251" s="45"/>
      <c r="E251" s="47">
        <v>243</v>
      </c>
      <c r="F251" s="31" t="s">
        <v>1182</v>
      </c>
      <c r="G251" s="20" t="s">
        <v>62</v>
      </c>
      <c r="H251" s="19" t="s">
        <v>1882</v>
      </c>
      <c r="I251" s="20" t="s">
        <v>62</v>
      </c>
      <c r="J251" s="19" t="s">
        <v>11</v>
      </c>
      <c r="K251" s="21">
        <v>2</v>
      </c>
      <c r="L251" s="51" t="s">
        <v>26</v>
      </c>
      <c r="M251" s="62">
        <v>204</v>
      </c>
      <c r="N251" s="63">
        <f>ROUND(M251*1.001/K251,2)</f>
        <v>102.1</v>
      </c>
      <c r="O251" s="54"/>
      <c r="P251" s="77"/>
      <c r="Q251" s="80">
        <f>K251</f>
        <v>2</v>
      </c>
      <c r="R251" s="23">
        <f>ROUND(Q251*N251,2)</f>
        <v>204.2</v>
      </c>
      <c r="S251" s="22">
        <f>T251-R251</f>
        <v>40.840000000000003</v>
      </c>
      <c r="T251" s="73">
        <f>ROUND(Q251*N251*1.2,2)</f>
        <v>245.04</v>
      </c>
      <c r="U251" s="68">
        <f>IF(Q251=0,"—",(Q251*N251*1.2)/Q251)</f>
        <v>122.51999999999998</v>
      </c>
      <c r="V251" s="24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s="1" customFormat="1" ht="38.25" x14ac:dyDescent="0.2">
      <c r="B252" s="18"/>
      <c r="C252" s="45"/>
      <c r="D252" s="45"/>
      <c r="E252" s="47">
        <v>244</v>
      </c>
      <c r="F252" s="31" t="s">
        <v>1183</v>
      </c>
      <c r="G252" s="20" t="s">
        <v>1184</v>
      </c>
      <c r="H252" s="19" t="s">
        <v>1882</v>
      </c>
      <c r="I252" s="20" t="s">
        <v>63</v>
      </c>
      <c r="J252" s="19" t="s">
        <v>11</v>
      </c>
      <c r="K252" s="21">
        <v>2</v>
      </c>
      <c r="L252" s="51" t="s">
        <v>26</v>
      </c>
      <c r="M252" s="62">
        <v>115.34</v>
      </c>
      <c r="N252" s="63">
        <f>ROUND(M252*1.001/K252,2)</f>
        <v>57.73</v>
      </c>
      <c r="O252" s="54"/>
      <c r="P252" s="77"/>
      <c r="Q252" s="80">
        <f>K252</f>
        <v>2</v>
      </c>
      <c r="R252" s="23">
        <f>ROUND(Q252*N252,2)</f>
        <v>115.46</v>
      </c>
      <c r="S252" s="22">
        <f>T252-R252</f>
        <v>23.090000000000018</v>
      </c>
      <c r="T252" s="73">
        <f>ROUND(Q252*N252*1.2,2)</f>
        <v>138.55000000000001</v>
      </c>
      <c r="U252" s="68">
        <f>IF(Q252=0,"—",(Q252*N252*1.2)/Q252)</f>
        <v>69.275999999999996</v>
      </c>
      <c r="V252" s="24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s="1" customFormat="1" ht="38.25" x14ac:dyDescent="0.2">
      <c r="B253" s="18"/>
      <c r="C253" s="45"/>
      <c r="D253" s="45"/>
      <c r="E253" s="47">
        <v>245</v>
      </c>
      <c r="F253" s="31" t="s">
        <v>1185</v>
      </c>
      <c r="G253" s="20">
        <v>2103</v>
      </c>
      <c r="H253" s="19" t="s">
        <v>1882</v>
      </c>
      <c r="I253" s="20" t="s">
        <v>64</v>
      </c>
      <c r="J253" s="19" t="s">
        <v>11</v>
      </c>
      <c r="K253" s="21">
        <v>1</v>
      </c>
      <c r="L253" s="51" t="s">
        <v>26</v>
      </c>
      <c r="M253" s="62">
        <v>254.24</v>
      </c>
      <c r="N253" s="63">
        <f>ROUND(M253*1.001/K253,2)</f>
        <v>254.49</v>
      </c>
      <c r="O253" s="54"/>
      <c r="P253" s="77"/>
      <c r="Q253" s="80">
        <f>K253</f>
        <v>1</v>
      </c>
      <c r="R253" s="23">
        <f>ROUND(Q253*N253,2)</f>
        <v>254.49</v>
      </c>
      <c r="S253" s="22">
        <f>T253-R253</f>
        <v>50.899999999999977</v>
      </c>
      <c r="T253" s="73">
        <f>ROUND(Q253*N253*1.2,2)</f>
        <v>305.39</v>
      </c>
      <c r="U253" s="68">
        <f>IF(Q253=0,"—",(Q253*N253*1.2)/Q253)</f>
        <v>305.38799999999998</v>
      </c>
      <c r="V253" s="24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s="1" customFormat="1" ht="38.25" x14ac:dyDescent="0.2">
      <c r="B254" s="18"/>
      <c r="C254" s="45"/>
      <c r="D254" s="45"/>
      <c r="E254" s="47">
        <v>246</v>
      </c>
      <c r="F254" s="31" t="s">
        <v>1186</v>
      </c>
      <c r="G254" s="20">
        <v>21060000000</v>
      </c>
      <c r="H254" s="19" t="s">
        <v>1882</v>
      </c>
      <c r="I254" s="20" t="s">
        <v>65</v>
      </c>
      <c r="J254" s="19" t="s">
        <v>11</v>
      </c>
      <c r="K254" s="21">
        <v>4</v>
      </c>
      <c r="L254" s="51" t="s">
        <v>26</v>
      </c>
      <c r="M254" s="62">
        <v>2880</v>
      </c>
      <c r="N254" s="63">
        <f>ROUND(M254*1.001/K254,2)</f>
        <v>720.72</v>
      </c>
      <c r="O254" s="54"/>
      <c r="P254" s="77"/>
      <c r="Q254" s="80">
        <f>K254</f>
        <v>4</v>
      </c>
      <c r="R254" s="23">
        <f>ROUND(Q254*N254,2)</f>
        <v>2882.88</v>
      </c>
      <c r="S254" s="22">
        <f>T254-R254</f>
        <v>576.57999999999993</v>
      </c>
      <c r="T254" s="73">
        <f>ROUND(Q254*N254*1.2,2)</f>
        <v>3459.46</v>
      </c>
      <c r="U254" s="68">
        <f>IF(Q254=0,"—",(Q254*N254*1.2)/Q254)</f>
        <v>864.86400000000003</v>
      </c>
      <c r="V254" s="24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s="1" customFormat="1" ht="38.25" x14ac:dyDescent="0.2">
      <c r="B255" s="18"/>
      <c r="C255" s="45"/>
      <c r="D255" s="45"/>
      <c r="E255" s="47">
        <v>247</v>
      </c>
      <c r="F255" s="31" t="s">
        <v>1187</v>
      </c>
      <c r="G255" s="20" t="s">
        <v>1188</v>
      </c>
      <c r="H255" s="19" t="s">
        <v>1882</v>
      </c>
      <c r="I255" s="20" t="s">
        <v>66</v>
      </c>
      <c r="J255" s="19" t="s">
        <v>11</v>
      </c>
      <c r="K255" s="21">
        <v>1</v>
      </c>
      <c r="L255" s="51" t="s">
        <v>26</v>
      </c>
      <c r="M255" s="62">
        <v>1273.19</v>
      </c>
      <c r="N255" s="63">
        <f>ROUND(M255*1.001/K255,2)</f>
        <v>1274.46</v>
      </c>
      <c r="O255" s="54"/>
      <c r="P255" s="77"/>
      <c r="Q255" s="80">
        <f>K255</f>
        <v>1</v>
      </c>
      <c r="R255" s="23">
        <f>ROUND(Q255*N255,2)</f>
        <v>1274.46</v>
      </c>
      <c r="S255" s="22">
        <f>T255-R255</f>
        <v>254.88999999999987</v>
      </c>
      <c r="T255" s="73">
        <f>ROUND(Q255*N255*1.2,2)</f>
        <v>1529.35</v>
      </c>
      <c r="U255" s="68">
        <f>IF(Q255=0,"—",(Q255*N255*1.2)/Q255)</f>
        <v>1529.3520000000001</v>
      </c>
      <c r="V255" s="24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s="1" customFormat="1" ht="38.25" x14ac:dyDescent="0.2">
      <c r="B256" s="18"/>
      <c r="C256" s="45"/>
      <c r="D256" s="45"/>
      <c r="E256" s="47">
        <v>248</v>
      </c>
      <c r="F256" s="31" t="s">
        <v>1189</v>
      </c>
      <c r="G256" s="20">
        <v>2103000000000</v>
      </c>
      <c r="H256" s="19" t="s">
        <v>1882</v>
      </c>
      <c r="I256" s="20" t="s">
        <v>67</v>
      </c>
      <c r="J256" s="19" t="s">
        <v>11</v>
      </c>
      <c r="K256" s="21">
        <v>3</v>
      </c>
      <c r="L256" s="51" t="s">
        <v>26</v>
      </c>
      <c r="M256" s="62">
        <v>276.44</v>
      </c>
      <c r="N256" s="63">
        <f>ROUND(M256*1.001/K256,2)</f>
        <v>92.24</v>
      </c>
      <c r="O256" s="54"/>
      <c r="P256" s="77"/>
      <c r="Q256" s="80">
        <f>K256</f>
        <v>3</v>
      </c>
      <c r="R256" s="23">
        <f>ROUND(Q256*N256,2)</f>
        <v>276.72000000000003</v>
      </c>
      <c r="S256" s="22">
        <f>T256-R256</f>
        <v>55.339999999999975</v>
      </c>
      <c r="T256" s="73">
        <f>ROUND(Q256*N256*1.2,2)</f>
        <v>332.06</v>
      </c>
      <c r="U256" s="68">
        <f>IF(Q256=0,"—",(Q256*N256*1.2)/Q256)</f>
        <v>110.68799999999999</v>
      </c>
      <c r="V256" s="24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s="1" customFormat="1" ht="38.25" x14ac:dyDescent="0.2">
      <c r="B257" s="18"/>
      <c r="C257" s="45"/>
      <c r="D257" s="45"/>
      <c r="E257" s="47">
        <v>249</v>
      </c>
      <c r="F257" s="31" t="s">
        <v>1190</v>
      </c>
      <c r="G257" s="20" t="s">
        <v>1191</v>
      </c>
      <c r="H257" s="19" t="s">
        <v>1882</v>
      </c>
      <c r="I257" s="20" t="s">
        <v>68</v>
      </c>
      <c r="J257" s="19" t="s">
        <v>11</v>
      </c>
      <c r="K257" s="21">
        <v>2</v>
      </c>
      <c r="L257" s="51" t="s">
        <v>26</v>
      </c>
      <c r="M257" s="62">
        <v>989.68</v>
      </c>
      <c r="N257" s="63">
        <f>ROUND(M257*1.001/K257,2)</f>
        <v>495.33</v>
      </c>
      <c r="O257" s="54"/>
      <c r="P257" s="77"/>
      <c r="Q257" s="80">
        <f>K257</f>
        <v>2</v>
      </c>
      <c r="R257" s="23">
        <f>ROUND(Q257*N257,2)</f>
        <v>990.66</v>
      </c>
      <c r="S257" s="22">
        <f>T257-R257</f>
        <v>198.13</v>
      </c>
      <c r="T257" s="73">
        <f>ROUND(Q257*N257*1.2,2)</f>
        <v>1188.79</v>
      </c>
      <c r="U257" s="68">
        <f>IF(Q257=0,"—",(Q257*N257*1.2)/Q257)</f>
        <v>594.39599999999996</v>
      </c>
      <c r="V257" s="24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s="1" customFormat="1" ht="38.25" x14ac:dyDescent="0.2">
      <c r="B258" s="18"/>
      <c r="C258" s="45"/>
      <c r="D258" s="45"/>
      <c r="E258" s="47">
        <v>250</v>
      </c>
      <c r="F258" s="31" t="s">
        <v>1192</v>
      </c>
      <c r="G258" s="20" t="s">
        <v>1193</v>
      </c>
      <c r="H258" s="19" t="s">
        <v>1883</v>
      </c>
      <c r="I258" s="20" t="s">
        <v>384</v>
      </c>
      <c r="J258" s="19" t="s">
        <v>11</v>
      </c>
      <c r="K258" s="21">
        <v>1</v>
      </c>
      <c r="L258" s="51" t="s">
        <v>26</v>
      </c>
      <c r="M258" s="62">
        <v>12338.98</v>
      </c>
      <c r="N258" s="63">
        <f>ROUND(M258*1.001/K258,2)</f>
        <v>12351.32</v>
      </c>
      <c r="O258" s="54"/>
      <c r="P258" s="77"/>
      <c r="Q258" s="80">
        <f>K258</f>
        <v>1</v>
      </c>
      <c r="R258" s="23">
        <f>ROUND(Q258*N258,2)</f>
        <v>12351.32</v>
      </c>
      <c r="S258" s="22">
        <f>T258-R258</f>
        <v>2470.2600000000002</v>
      </c>
      <c r="T258" s="73">
        <f>ROUND(Q258*N258*1.2,2)</f>
        <v>14821.58</v>
      </c>
      <c r="U258" s="68">
        <f>IF(Q258=0,"—",(Q258*N258*1.2)/Q258)</f>
        <v>14821.583999999999</v>
      </c>
      <c r="V258" s="24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s="1" customFormat="1" ht="38.25" x14ac:dyDescent="0.2">
      <c r="B259" s="18"/>
      <c r="C259" s="45"/>
      <c r="D259" s="45"/>
      <c r="E259" s="47">
        <v>251</v>
      </c>
      <c r="F259" s="31" t="s">
        <v>1194</v>
      </c>
      <c r="G259" s="20" t="s">
        <v>1195</v>
      </c>
      <c r="H259" s="19" t="s">
        <v>1884</v>
      </c>
      <c r="I259" s="20" t="s">
        <v>385</v>
      </c>
      <c r="J259" s="19" t="s">
        <v>11</v>
      </c>
      <c r="K259" s="21">
        <v>4</v>
      </c>
      <c r="L259" s="51" t="s">
        <v>26</v>
      </c>
      <c r="M259" s="62">
        <v>172.16</v>
      </c>
      <c r="N259" s="63">
        <f>ROUND(M259*1.001/K259,2)</f>
        <v>43.08</v>
      </c>
      <c r="O259" s="54"/>
      <c r="P259" s="77"/>
      <c r="Q259" s="80">
        <f>K259</f>
        <v>4</v>
      </c>
      <c r="R259" s="23">
        <f>ROUND(Q259*N259,2)</f>
        <v>172.32</v>
      </c>
      <c r="S259" s="22">
        <f>T259-R259</f>
        <v>34.460000000000008</v>
      </c>
      <c r="T259" s="73">
        <f>ROUND(Q259*N259*1.2,2)</f>
        <v>206.78</v>
      </c>
      <c r="U259" s="68">
        <f>IF(Q259=0,"—",(Q259*N259*1.2)/Q259)</f>
        <v>51.695999999999998</v>
      </c>
      <c r="V259" s="24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s="1" customFormat="1" ht="38.25" x14ac:dyDescent="0.2">
      <c r="B260" s="18"/>
      <c r="C260" s="45"/>
      <c r="D260" s="45"/>
      <c r="E260" s="47">
        <v>252</v>
      </c>
      <c r="F260" s="31" t="s">
        <v>1196</v>
      </c>
      <c r="G260" s="20" t="s">
        <v>24</v>
      </c>
      <c r="H260" s="19" t="s">
        <v>1885</v>
      </c>
      <c r="I260" s="20" t="s">
        <v>386</v>
      </c>
      <c r="J260" s="19" t="s">
        <v>11</v>
      </c>
      <c r="K260" s="21">
        <v>34</v>
      </c>
      <c r="L260" s="51" t="s">
        <v>26</v>
      </c>
      <c r="M260" s="62">
        <v>850</v>
      </c>
      <c r="N260" s="63">
        <f>ROUND(M260*1.001/K260,2)</f>
        <v>25.03</v>
      </c>
      <c r="O260" s="54"/>
      <c r="P260" s="77"/>
      <c r="Q260" s="80">
        <f>K260</f>
        <v>34</v>
      </c>
      <c r="R260" s="23">
        <f>ROUND(Q260*N260,2)</f>
        <v>851.02</v>
      </c>
      <c r="S260" s="22">
        <f>T260-R260</f>
        <v>170.20000000000005</v>
      </c>
      <c r="T260" s="73">
        <f>ROUND(Q260*N260*1.2,2)</f>
        <v>1021.22</v>
      </c>
      <c r="U260" s="68">
        <f>IF(Q260=0,"—",(Q260*N260*1.2)/Q260)</f>
        <v>30.035999999999998</v>
      </c>
      <c r="V260" s="24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s="1" customFormat="1" ht="38.25" x14ac:dyDescent="0.2">
      <c r="B261" s="18"/>
      <c r="C261" s="45"/>
      <c r="D261" s="45"/>
      <c r="E261" s="47">
        <v>253</v>
      </c>
      <c r="F261" s="31" t="s">
        <v>1197</v>
      </c>
      <c r="G261" s="20" t="s">
        <v>24</v>
      </c>
      <c r="H261" s="19" t="s">
        <v>1885</v>
      </c>
      <c r="I261" s="20" t="s">
        <v>387</v>
      </c>
      <c r="J261" s="19" t="s">
        <v>11</v>
      </c>
      <c r="K261" s="21">
        <v>16</v>
      </c>
      <c r="L261" s="51" t="s">
        <v>26</v>
      </c>
      <c r="M261" s="62">
        <v>480</v>
      </c>
      <c r="N261" s="63">
        <f>ROUND(M261*1.001/K261,2)</f>
        <v>30.03</v>
      </c>
      <c r="O261" s="54"/>
      <c r="P261" s="77"/>
      <c r="Q261" s="80">
        <f>K261</f>
        <v>16</v>
      </c>
      <c r="R261" s="23">
        <f>ROUND(Q261*N261,2)</f>
        <v>480.48</v>
      </c>
      <c r="S261" s="22">
        <f>T261-R261</f>
        <v>96.100000000000023</v>
      </c>
      <c r="T261" s="73">
        <f>ROUND(Q261*N261*1.2,2)</f>
        <v>576.58000000000004</v>
      </c>
      <c r="U261" s="68">
        <f>IF(Q261=0,"—",(Q261*N261*1.2)/Q261)</f>
        <v>36.036000000000001</v>
      </c>
      <c r="V261" s="24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s="1" customFormat="1" ht="38.25" x14ac:dyDescent="0.2">
      <c r="B262" s="18"/>
      <c r="C262" s="45"/>
      <c r="D262" s="45"/>
      <c r="E262" s="47">
        <v>254</v>
      </c>
      <c r="F262" s="31" t="s">
        <v>1198</v>
      </c>
      <c r="G262" s="20" t="s">
        <v>24</v>
      </c>
      <c r="H262" s="19" t="s">
        <v>1885</v>
      </c>
      <c r="I262" s="20" t="s">
        <v>388</v>
      </c>
      <c r="J262" s="19" t="s">
        <v>11</v>
      </c>
      <c r="K262" s="21">
        <v>1</v>
      </c>
      <c r="L262" s="51" t="s">
        <v>26</v>
      </c>
      <c r="M262" s="62">
        <v>12700</v>
      </c>
      <c r="N262" s="63">
        <f>ROUND(M262*1.001/K262,2)</f>
        <v>12712.7</v>
      </c>
      <c r="O262" s="54"/>
      <c r="P262" s="77"/>
      <c r="Q262" s="80">
        <f>K262</f>
        <v>1</v>
      </c>
      <c r="R262" s="23">
        <f>ROUND(Q262*N262,2)</f>
        <v>12712.7</v>
      </c>
      <c r="S262" s="22">
        <f>T262-R262</f>
        <v>2542.5399999999991</v>
      </c>
      <c r="T262" s="73">
        <f>ROUND(Q262*N262*1.2,2)</f>
        <v>15255.24</v>
      </c>
      <c r="U262" s="68">
        <f>IF(Q262=0,"—",(Q262*N262*1.2)/Q262)</f>
        <v>15255.24</v>
      </c>
      <c r="V262" s="24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s="1" customFormat="1" ht="38.25" x14ac:dyDescent="0.2">
      <c r="B263" s="18"/>
      <c r="C263" s="45"/>
      <c r="D263" s="45"/>
      <c r="E263" s="47">
        <v>255</v>
      </c>
      <c r="F263" s="31" t="s">
        <v>1199</v>
      </c>
      <c r="G263" s="20" t="s">
        <v>24</v>
      </c>
      <c r="H263" s="19" t="s">
        <v>1886</v>
      </c>
      <c r="I263" s="20" t="s">
        <v>389</v>
      </c>
      <c r="J263" s="19" t="s">
        <v>11</v>
      </c>
      <c r="K263" s="21">
        <v>1</v>
      </c>
      <c r="L263" s="51" t="s">
        <v>26</v>
      </c>
      <c r="M263" s="62">
        <v>1650</v>
      </c>
      <c r="N263" s="63">
        <f>ROUND(M263*1.001/K263,2)</f>
        <v>1651.65</v>
      </c>
      <c r="O263" s="54"/>
      <c r="P263" s="77"/>
      <c r="Q263" s="80">
        <f>K263</f>
        <v>1</v>
      </c>
      <c r="R263" s="23">
        <f>ROUND(Q263*N263,2)</f>
        <v>1651.65</v>
      </c>
      <c r="S263" s="22">
        <f>T263-R263</f>
        <v>330.32999999999993</v>
      </c>
      <c r="T263" s="73">
        <f>ROUND(Q263*N263*1.2,2)</f>
        <v>1981.98</v>
      </c>
      <c r="U263" s="68">
        <f>IF(Q263=0,"—",(Q263*N263*1.2)/Q263)</f>
        <v>1981.98</v>
      </c>
      <c r="V263" s="24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s="1" customFormat="1" ht="38.25" x14ac:dyDescent="0.2">
      <c r="B264" s="18"/>
      <c r="C264" s="45"/>
      <c r="D264" s="45"/>
      <c r="E264" s="47">
        <v>256</v>
      </c>
      <c r="F264" s="31" t="s">
        <v>1200</v>
      </c>
      <c r="G264" s="20" t="s">
        <v>24</v>
      </c>
      <c r="H264" s="19" t="s">
        <v>1886</v>
      </c>
      <c r="I264" s="20" t="s">
        <v>390</v>
      </c>
      <c r="J264" s="19" t="s">
        <v>11</v>
      </c>
      <c r="K264" s="21">
        <v>1</v>
      </c>
      <c r="L264" s="51" t="s">
        <v>26</v>
      </c>
      <c r="M264" s="62">
        <v>1200</v>
      </c>
      <c r="N264" s="63">
        <f>ROUND(M264*1.001/K264,2)</f>
        <v>1201.2</v>
      </c>
      <c r="O264" s="54"/>
      <c r="P264" s="77"/>
      <c r="Q264" s="80">
        <f>K264</f>
        <v>1</v>
      </c>
      <c r="R264" s="23">
        <f>ROUND(Q264*N264,2)</f>
        <v>1201.2</v>
      </c>
      <c r="S264" s="22">
        <f>T264-R264</f>
        <v>240.24</v>
      </c>
      <c r="T264" s="73">
        <f>ROUND(Q264*N264*1.2,2)</f>
        <v>1441.44</v>
      </c>
      <c r="U264" s="68">
        <f>IF(Q264=0,"—",(Q264*N264*1.2)/Q264)</f>
        <v>1441.44</v>
      </c>
      <c r="V264" s="24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s="1" customFormat="1" ht="38.25" x14ac:dyDescent="0.2">
      <c r="B265" s="18"/>
      <c r="C265" s="45"/>
      <c r="D265" s="45"/>
      <c r="E265" s="47">
        <v>257</v>
      </c>
      <c r="F265" s="31" t="s">
        <v>1201</v>
      </c>
      <c r="G265" s="20" t="s">
        <v>1202</v>
      </c>
      <c r="H265" s="19" t="s">
        <v>1886</v>
      </c>
      <c r="I265" s="20" t="s">
        <v>391</v>
      </c>
      <c r="J265" s="19" t="s">
        <v>11</v>
      </c>
      <c r="K265" s="21">
        <v>2</v>
      </c>
      <c r="L265" s="51" t="s">
        <v>26</v>
      </c>
      <c r="M265" s="62">
        <v>177.96</v>
      </c>
      <c r="N265" s="63">
        <f>ROUND(M265*1.001/K265,2)</f>
        <v>89.07</v>
      </c>
      <c r="O265" s="54"/>
      <c r="P265" s="77"/>
      <c r="Q265" s="80">
        <f>K265</f>
        <v>2</v>
      </c>
      <c r="R265" s="23">
        <f>ROUND(Q265*N265,2)</f>
        <v>178.14</v>
      </c>
      <c r="S265" s="22">
        <f>T265-R265</f>
        <v>35.630000000000024</v>
      </c>
      <c r="T265" s="73">
        <f>ROUND(Q265*N265*1.2,2)</f>
        <v>213.77</v>
      </c>
      <c r="U265" s="68">
        <f>IF(Q265=0,"—",(Q265*N265*1.2)/Q265)</f>
        <v>106.88399999999999</v>
      </c>
      <c r="V265" s="24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s="1" customFormat="1" ht="38.25" x14ac:dyDescent="0.2">
      <c r="B266" s="18"/>
      <c r="C266" s="45"/>
      <c r="D266" s="45"/>
      <c r="E266" s="47">
        <v>258</v>
      </c>
      <c r="F266" s="31" t="s">
        <v>1201</v>
      </c>
      <c r="G266" s="20" t="s">
        <v>1203</v>
      </c>
      <c r="H266" s="19" t="s">
        <v>1886</v>
      </c>
      <c r="I266" s="20" t="s">
        <v>392</v>
      </c>
      <c r="J266" s="19" t="s">
        <v>11</v>
      </c>
      <c r="K266" s="21">
        <v>4</v>
      </c>
      <c r="L266" s="51" t="s">
        <v>26</v>
      </c>
      <c r="M266" s="62">
        <v>372.88</v>
      </c>
      <c r="N266" s="63">
        <f>ROUND(M266*1.001/K266,2)</f>
        <v>93.31</v>
      </c>
      <c r="O266" s="54"/>
      <c r="P266" s="77"/>
      <c r="Q266" s="80">
        <f>K266</f>
        <v>4</v>
      </c>
      <c r="R266" s="23">
        <f>ROUND(Q266*N266,2)</f>
        <v>373.24</v>
      </c>
      <c r="S266" s="22">
        <f>T266-R266</f>
        <v>74.649999999999977</v>
      </c>
      <c r="T266" s="73">
        <f>ROUND(Q266*N266*1.2,2)</f>
        <v>447.89</v>
      </c>
      <c r="U266" s="68">
        <f>IF(Q266=0,"—",(Q266*N266*1.2)/Q266)</f>
        <v>111.97199999999999</v>
      </c>
      <c r="V266" s="24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s="1" customFormat="1" ht="38.25" x14ac:dyDescent="0.2">
      <c r="B267" s="18"/>
      <c r="C267" s="45"/>
      <c r="D267" s="45"/>
      <c r="E267" s="47">
        <v>259</v>
      </c>
      <c r="F267" s="31" t="s">
        <v>1204</v>
      </c>
      <c r="G267" s="20" t="s">
        <v>1205</v>
      </c>
      <c r="H267" s="19" t="s">
        <v>1886</v>
      </c>
      <c r="I267" s="20" t="s">
        <v>393</v>
      </c>
      <c r="J267" s="19" t="s">
        <v>11</v>
      </c>
      <c r="K267" s="21">
        <v>1</v>
      </c>
      <c r="L267" s="51" t="s">
        <v>26</v>
      </c>
      <c r="M267" s="62">
        <v>8050.85</v>
      </c>
      <c r="N267" s="63">
        <f>ROUND(M267*1.001/K267,2)</f>
        <v>8058.9</v>
      </c>
      <c r="O267" s="54"/>
      <c r="P267" s="77"/>
      <c r="Q267" s="80">
        <f>K267</f>
        <v>1</v>
      </c>
      <c r="R267" s="23">
        <f>ROUND(Q267*N267,2)</f>
        <v>8058.9</v>
      </c>
      <c r="S267" s="22">
        <f>T267-R267</f>
        <v>1611.7800000000007</v>
      </c>
      <c r="T267" s="73">
        <f>ROUND(Q267*N267*1.2,2)</f>
        <v>9670.68</v>
      </c>
      <c r="U267" s="68">
        <f>IF(Q267=0,"—",(Q267*N267*1.2)/Q267)</f>
        <v>9670.6799999999985</v>
      </c>
      <c r="V267" s="24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s="1" customFormat="1" ht="38.25" x14ac:dyDescent="0.2">
      <c r="B268" s="18"/>
      <c r="C268" s="45"/>
      <c r="D268" s="45"/>
      <c r="E268" s="47">
        <v>260</v>
      </c>
      <c r="F268" s="31" t="s">
        <v>1206</v>
      </c>
      <c r="G268" s="20" t="s">
        <v>1207</v>
      </c>
      <c r="H268" s="19" t="s">
        <v>1886</v>
      </c>
      <c r="I268" s="20" t="s">
        <v>394</v>
      </c>
      <c r="J268" s="19" t="s">
        <v>11</v>
      </c>
      <c r="K268" s="21">
        <v>1</v>
      </c>
      <c r="L268" s="51" t="s">
        <v>26</v>
      </c>
      <c r="M268" s="62">
        <v>127.12</v>
      </c>
      <c r="N268" s="63">
        <f>ROUND(M268*1.001/K268,2)</f>
        <v>127.25</v>
      </c>
      <c r="O268" s="54"/>
      <c r="P268" s="77"/>
      <c r="Q268" s="80">
        <f>K268</f>
        <v>1</v>
      </c>
      <c r="R268" s="23">
        <f>ROUND(Q268*N268,2)</f>
        <v>127.25</v>
      </c>
      <c r="S268" s="22">
        <f>T268-R268</f>
        <v>25.449999999999989</v>
      </c>
      <c r="T268" s="73">
        <f>ROUND(Q268*N268*1.2,2)</f>
        <v>152.69999999999999</v>
      </c>
      <c r="U268" s="68">
        <f>IF(Q268=0,"—",(Q268*N268*1.2)/Q268)</f>
        <v>152.69999999999999</v>
      </c>
      <c r="V268" s="24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s="1" customFormat="1" ht="38.25" x14ac:dyDescent="0.2">
      <c r="B269" s="18"/>
      <c r="C269" s="45"/>
      <c r="D269" s="45"/>
      <c r="E269" s="47">
        <v>261</v>
      </c>
      <c r="F269" s="31" t="s">
        <v>1208</v>
      </c>
      <c r="G269" s="20" t="s">
        <v>24</v>
      </c>
      <c r="H269" s="19" t="s">
        <v>1886</v>
      </c>
      <c r="I269" s="20" t="s">
        <v>395</v>
      </c>
      <c r="J269" s="19" t="s">
        <v>11</v>
      </c>
      <c r="K269" s="21">
        <v>1</v>
      </c>
      <c r="L269" s="51" t="s">
        <v>26</v>
      </c>
      <c r="M269" s="62">
        <v>1670</v>
      </c>
      <c r="N269" s="63">
        <f>ROUND(M269*1.001/K269,2)</f>
        <v>1671.67</v>
      </c>
      <c r="O269" s="54"/>
      <c r="P269" s="77"/>
      <c r="Q269" s="80">
        <f>K269</f>
        <v>1</v>
      </c>
      <c r="R269" s="23">
        <f>ROUND(Q269*N269,2)</f>
        <v>1671.67</v>
      </c>
      <c r="S269" s="22">
        <f>T269-R269</f>
        <v>334.32999999999993</v>
      </c>
      <c r="T269" s="73">
        <f>ROUND(Q269*N269*1.2,2)</f>
        <v>2006</v>
      </c>
      <c r="U269" s="68">
        <f>IF(Q269=0,"—",(Q269*N269*1.2)/Q269)</f>
        <v>2006.0039999999999</v>
      </c>
      <c r="V269" s="24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s="1" customFormat="1" ht="38.25" x14ac:dyDescent="0.2">
      <c r="B270" s="18"/>
      <c r="C270" s="45"/>
      <c r="D270" s="45"/>
      <c r="E270" s="47">
        <v>262</v>
      </c>
      <c r="F270" s="31" t="s">
        <v>1209</v>
      </c>
      <c r="G270" s="20" t="s">
        <v>1210</v>
      </c>
      <c r="H270" s="19" t="s">
        <v>1886</v>
      </c>
      <c r="I270" s="20" t="s">
        <v>396</v>
      </c>
      <c r="J270" s="19" t="s">
        <v>11</v>
      </c>
      <c r="K270" s="21">
        <v>1</v>
      </c>
      <c r="L270" s="51" t="s">
        <v>26</v>
      </c>
      <c r="M270" s="62">
        <v>423.73</v>
      </c>
      <c r="N270" s="63">
        <f>ROUND(M270*1.001/K270,2)</f>
        <v>424.15</v>
      </c>
      <c r="O270" s="54"/>
      <c r="P270" s="77"/>
      <c r="Q270" s="80">
        <f>K270</f>
        <v>1</v>
      </c>
      <c r="R270" s="23">
        <f>ROUND(Q270*N270,2)</f>
        <v>424.15</v>
      </c>
      <c r="S270" s="22">
        <f>T270-R270</f>
        <v>84.830000000000041</v>
      </c>
      <c r="T270" s="73">
        <f>ROUND(Q270*N270*1.2,2)</f>
        <v>508.98</v>
      </c>
      <c r="U270" s="68">
        <f>IF(Q270=0,"—",(Q270*N270*1.2)/Q270)</f>
        <v>508.97999999999996</v>
      </c>
      <c r="V270" s="24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s="1" customFormat="1" ht="38.25" x14ac:dyDescent="0.2">
      <c r="B271" s="18"/>
      <c r="C271" s="45"/>
      <c r="D271" s="45"/>
      <c r="E271" s="47">
        <v>263</v>
      </c>
      <c r="F271" s="31" t="s">
        <v>1213</v>
      </c>
      <c r="G271" s="20" t="s">
        <v>24</v>
      </c>
      <c r="H271" s="19" t="s">
        <v>1886</v>
      </c>
      <c r="I271" s="20" t="s">
        <v>398</v>
      </c>
      <c r="J271" s="19" t="s">
        <v>11</v>
      </c>
      <c r="K271" s="21">
        <v>1</v>
      </c>
      <c r="L271" s="51" t="s">
        <v>26</v>
      </c>
      <c r="M271" s="62">
        <v>330</v>
      </c>
      <c r="N271" s="63">
        <f>ROUND(M271*1.001/K271,2)</f>
        <v>330.33</v>
      </c>
      <c r="O271" s="54"/>
      <c r="P271" s="77"/>
      <c r="Q271" s="80">
        <f>K271</f>
        <v>1</v>
      </c>
      <c r="R271" s="23">
        <f>ROUND(Q271*N271,2)</f>
        <v>330.33</v>
      </c>
      <c r="S271" s="22">
        <f>T271-R271</f>
        <v>66.069999999999993</v>
      </c>
      <c r="T271" s="73">
        <f>ROUND(Q271*N271*1.2,2)</f>
        <v>396.4</v>
      </c>
      <c r="U271" s="68">
        <f>IF(Q271=0,"—",(Q271*N271*1.2)/Q271)</f>
        <v>396.39599999999996</v>
      </c>
      <c r="V271" s="24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s="1" customFormat="1" ht="38.25" x14ac:dyDescent="0.2">
      <c r="B272" s="18"/>
      <c r="C272" s="45"/>
      <c r="D272" s="45"/>
      <c r="E272" s="47">
        <v>264</v>
      </c>
      <c r="F272" s="31" t="s">
        <v>1214</v>
      </c>
      <c r="G272" s="20" t="s">
        <v>1215</v>
      </c>
      <c r="H272" s="19" t="s">
        <v>1886</v>
      </c>
      <c r="I272" s="20" t="s">
        <v>399</v>
      </c>
      <c r="J272" s="19" t="s">
        <v>11</v>
      </c>
      <c r="K272" s="21">
        <v>1</v>
      </c>
      <c r="L272" s="51" t="s">
        <v>26</v>
      </c>
      <c r="M272" s="62">
        <v>3529.68</v>
      </c>
      <c r="N272" s="63">
        <f>ROUND(M272*1.001/K272,2)</f>
        <v>3533.21</v>
      </c>
      <c r="O272" s="54"/>
      <c r="P272" s="77"/>
      <c r="Q272" s="80">
        <f>K272</f>
        <v>1</v>
      </c>
      <c r="R272" s="23">
        <f>ROUND(Q272*N272,2)</f>
        <v>3533.21</v>
      </c>
      <c r="S272" s="22">
        <f>T272-R272</f>
        <v>706.64000000000033</v>
      </c>
      <c r="T272" s="73">
        <f>ROUND(Q272*N272*1.2,2)</f>
        <v>4239.8500000000004</v>
      </c>
      <c r="U272" s="68">
        <f>IF(Q272=0,"—",(Q272*N272*1.2)/Q272)</f>
        <v>4239.8519999999999</v>
      </c>
      <c r="V272" s="24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s="1" customFormat="1" ht="38.25" x14ac:dyDescent="0.2">
      <c r="B273" s="18"/>
      <c r="C273" s="45"/>
      <c r="D273" s="45"/>
      <c r="E273" s="47">
        <v>265</v>
      </c>
      <c r="F273" s="31" t="s">
        <v>1216</v>
      </c>
      <c r="G273" s="20" t="s">
        <v>24</v>
      </c>
      <c r="H273" s="19" t="s">
        <v>1886</v>
      </c>
      <c r="I273" s="20" t="s">
        <v>400</v>
      </c>
      <c r="J273" s="19" t="s">
        <v>11</v>
      </c>
      <c r="K273" s="21">
        <v>1</v>
      </c>
      <c r="L273" s="51" t="s">
        <v>26</v>
      </c>
      <c r="M273" s="62">
        <v>2200</v>
      </c>
      <c r="N273" s="63">
        <f>ROUND(M273*1.001/K273,2)</f>
        <v>2202.1999999999998</v>
      </c>
      <c r="O273" s="54"/>
      <c r="P273" s="77"/>
      <c r="Q273" s="80">
        <f>K273</f>
        <v>1</v>
      </c>
      <c r="R273" s="23">
        <f>ROUND(Q273*N273,2)</f>
        <v>2202.1999999999998</v>
      </c>
      <c r="S273" s="22">
        <f>T273-R273</f>
        <v>440.44000000000005</v>
      </c>
      <c r="T273" s="73">
        <f>ROUND(Q273*N273*1.2,2)</f>
        <v>2642.64</v>
      </c>
      <c r="U273" s="68">
        <f>IF(Q273=0,"—",(Q273*N273*1.2)/Q273)</f>
        <v>2642.64</v>
      </c>
      <c r="V273" s="24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s="1" customFormat="1" ht="38.25" x14ac:dyDescent="0.2">
      <c r="B274" s="18"/>
      <c r="C274" s="45"/>
      <c r="D274" s="45"/>
      <c r="E274" s="47">
        <v>266</v>
      </c>
      <c r="F274" s="31" t="s">
        <v>1217</v>
      </c>
      <c r="G274" s="20" t="s">
        <v>24</v>
      </c>
      <c r="H274" s="19" t="s">
        <v>1886</v>
      </c>
      <c r="I274" s="20" t="s">
        <v>401</v>
      </c>
      <c r="J274" s="19" t="s">
        <v>11</v>
      </c>
      <c r="K274" s="21">
        <v>1</v>
      </c>
      <c r="L274" s="51" t="s">
        <v>26</v>
      </c>
      <c r="M274" s="62">
        <v>840</v>
      </c>
      <c r="N274" s="63">
        <f>ROUND(M274*1.001/K274,2)</f>
        <v>840.84</v>
      </c>
      <c r="O274" s="54"/>
      <c r="P274" s="77"/>
      <c r="Q274" s="80">
        <f>K274</f>
        <v>1</v>
      </c>
      <c r="R274" s="23">
        <f>ROUND(Q274*N274,2)</f>
        <v>840.84</v>
      </c>
      <c r="S274" s="22">
        <f>T274-R274</f>
        <v>168.16999999999996</v>
      </c>
      <c r="T274" s="73">
        <f>ROUND(Q274*N274*1.2,2)</f>
        <v>1009.01</v>
      </c>
      <c r="U274" s="68">
        <f>IF(Q274=0,"—",(Q274*N274*1.2)/Q274)</f>
        <v>1009.008</v>
      </c>
      <c r="V274" s="24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s="1" customFormat="1" ht="38.25" x14ac:dyDescent="0.2">
      <c r="B275" s="18"/>
      <c r="C275" s="45"/>
      <c r="D275" s="45"/>
      <c r="E275" s="47">
        <v>267</v>
      </c>
      <c r="F275" s="31" t="s">
        <v>1218</v>
      </c>
      <c r="G275" s="20" t="s">
        <v>1219</v>
      </c>
      <c r="H275" s="19" t="s">
        <v>1886</v>
      </c>
      <c r="I275" s="20" t="s">
        <v>402</v>
      </c>
      <c r="J275" s="19" t="s">
        <v>11</v>
      </c>
      <c r="K275" s="21">
        <v>8</v>
      </c>
      <c r="L275" s="51" t="s">
        <v>26</v>
      </c>
      <c r="M275" s="62">
        <v>2508.48</v>
      </c>
      <c r="N275" s="63">
        <f>ROUND(M275*1.001/K275,2)</f>
        <v>313.87</v>
      </c>
      <c r="O275" s="54"/>
      <c r="P275" s="77"/>
      <c r="Q275" s="80">
        <f>K275</f>
        <v>8</v>
      </c>
      <c r="R275" s="23">
        <f>ROUND(Q275*N275,2)</f>
        <v>2510.96</v>
      </c>
      <c r="S275" s="22">
        <f>T275-R275</f>
        <v>502.19000000000005</v>
      </c>
      <c r="T275" s="73">
        <f>ROUND(Q275*N275*1.2,2)</f>
        <v>3013.15</v>
      </c>
      <c r="U275" s="68">
        <f>IF(Q275=0,"—",(Q275*N275*1.2)/Q275)</f>
        <v>376.64400000000001</v>
      </c>
      <c r="V275" s="24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s="1" customFormat="1" ht="38.25" x14ac:dyDescent="0.2">
      <c r="B276" s="18"/>
      <c r="C276" s="45"/>
      <c r="D276" s="45"/>
      <c r="E276" s="47">
        <v>268</v>
      </c>
      <c r="F276" s="31" t="s">
        <v>853</v>
      </c>
      <c r="G276" s="20">
        <v>7610</v>
      </c>
      <c r="H276" s="19" t="s">
        <v>1886</v>
      </c>
      <c r="I276" s="20" t="s">
        <v>404</v>
      </c>
      <c r="J276" s="19" t="s">
        <v>11</v>
      </c>
      <c r="K276" s="21">
        <v>2</v>
      </c>
      <c r="L276" s="51" t="s">
        <v>26</v>
      </c>
      <c r="M276" s="62">
        <v>474.58</v>
      </c>
      <c r="N276" s="63">
        <f>ROUND(M276*1.001/K276,2)</f>
        <v>237.53</v>
      </c>
      <c r="O276" s="54"/>
      <c r="P276" s="77"/>
      <c r="Q276" s="80">
        <f>K276</f>
        <v>2</v>
      </c>
      <c r="R276" s="23">
        <f>ROUND(Q276*N276,2)</f>
        <v>475.06</v>
      </c>
      <c r="S276" s="22">
        <f>T276-R276</f>
        <v>95.010000000000048</v>
      </c>
      <c r="T276" s="73">
        <f>ROUND(Q276*N276*1.2,2)</f>
        <v>570.07000000000005</v>
      </c>
      <c r="U276" s="68">
        <f>IF(Q276=0,"—",(Q276*N276*1.2)/Q276)</f>
        <v>285.036</v>
      </c>
      <c r="V276" s="24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s="1" customFormat="1" ht="38.25" x14ac:dyDescent="0.2">
      <c r="B277" s="18"/>
      <c r="C277" s="45"/>
      <c r="D277" s="45"/>
      <c r="E277" s="47">
        <v>269</v>
      </c>
      <c r="F277" s="31" t="s">
        <v>853</v>
      </c>
      <c r="G277" s="20">
        <v>7613</v>
      </c>
      <c r="H277" s="19" t="s">
        <v>1886</v>
      </c>
      <c r="I277" s="20" t="s">
        <v>405</v>
      </c>
      <c r="J277" s="19" t="s">
        <v>11</v>
      </c>
      <c r="K277" s="21">
        <v>2</v>
      </c>
      <c r="L277" s="51" t="s">
        <v>26</v>
      </c>
      <c r="M277" s="62">
        <v>627.12</v>
      </c>
      <c r="N277" s="63">
        <f>ROUND(M277*1.001/K277,2)</f>
        <v>313.87</v>
      </c>
      <c r="O277" s="54"/>
      <c r="P277" s="77"/>
      <c r="Q277" s="80">
        <f>K277</f>
        <v>2</v>
      </c>
      <c r="R277" s="23">
        <f>ROUND(Q277*N277,2)</f>
        <v>627.74</v>
      </c>
      <c r="S277" s="22">
        <f>T277-R277</f>
        <v>125.54999999999995</v>
      </c>
      <c r="T277" s="73">
        <f>ROUND(Q277*N277*1.2,2)</f>
        <v>753.29</v>
      </c>
      <c r="U277" s="68">
        <f>IF(Q277=0,"—",(Q277*N277*1.2)/Q277)</f>
        <v>376.64400000000001</v>
      </c>
      <c r="V277" s="24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s="1" customFormat="1" ht="38.25" x14ac:dyDescent="0.2">
      <c r="B278" s="18"/>
      <c r="C278" s="45"/>
      <c r="D278" s="45"/>
      <c r="E278" s="47">
        <v>270</v>
      </c>
      <c r="F278" s="31" t="s">
        <v>853</v>
      </c>
      <c r="G278" s="20">
        <v>7517</v>
      </c>
      <c r="H278" s="19" t="s">
        <v>1886</v>
      </c>
      <c r="I278" s="20" t="s">
        <v>406</v>
      </c>
      <c r="J278" s="19" t="s">
        <v>11</v>
      </c>
      <c r="K278" s="21">
        <v>1</v>
      </c>
      <c r="L278" s="51" t="s">
        <v>26</v>
      </c>
      <c r="M278" s="62">
        <v>296.61</v>
      </c>
      <c r="N278" s="63">
        <f>ROUND(M278*1.001/K278,2)</f>
        <v>296.91000000000003</v>
      </c>
      <c r="O278" s="54"/>
      <c r="P278" s="77"/>
      <c r="Q278" s="80">
        <f>K278</f>
        <v>1</v>
      </c>
      <c r="R278" s="23">
        <f>ROUND(Q278*N278,2)</f>
        <v>296.91000000000003</v>
      </c>
      <c r="S278" s="22">
        <f>T278-R278</f>
        <v>59.379999999999995</v>
      </c>
      <c r="T278" s="73">
        <f>ROUND(Q278*N278*1.2,2)</f>
        <v>356.29</v>
      </c>
      <c r="U278" s="68">
        <f>IF(Q278=0,"—",(Q278*N278*1.2)/Q278)</f>
        <v>356.29200000000003</v>
      </c>
      <c r="V278" s="24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s="1" customFormat="1" ht="38.25" x14ac:dyDescent="0.2">
      <c r="B279" s="18"/>
      <c r="C279" s="45"/>
      <c r="D279" s="45"/>
      <c r="E279" s="47">
        <v>271</v>
      </c>
      <c r="F279" s="31" t="s">
        <v>853</v>
      </c>
      <c r="G279" s="20">
        <v>180603</v>
      </c>
      <c r="H279" s="19" t="s">
        <v>1886</v>
      </c>
      <c r="I279" s="20" t="s">
        <v>407</v>
      </c>
      <c r="J279" s="19" t="s">
        <v>11</v>
      </c>
      <c r="K279" s="21">
        <v>2</v>
      </c>
      <c r="L279" s="51" t="s">
        <v>26</v>
      </c>
      <c r="M279" s="62">
        <v>67.8</v>
      </c>
      <c r="N279" s="63">
        <f>ROUND(M279*1.001/K279,2)</f>
        <v>33.93</v>
      </c>
      <c r="O279" s="54"/>
      <c r="P279" s="77"/>
      <c r="Q279" s="80">
        <f>K279</f>
        <v>2</v>
      </c>
      <c r="R279" s="23">
        <f>ROUND(Q279*N279,2)</f>
        <v>67.86</v>
      </c>
      <c r="S279" s="22">
        <f>T279-R279</f>
        <v>13.570000000000007</v>
      </c>
      <c r="T279" s="73">
        <f>ROUND(Q279*N279*1.2,2)</f>
        <v>81.430000000000007</v>
      </c>
      <c r="U279" s="68">
        <f>IF(Q279=0,"—",(Q279*N279*1.2)/Q279)</f>
        <v>40.716000000000001</v>
      </c>
      <c r="V279" s="24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s="1" customFormat="1" ht="38.25" x14ac:dyDescent="0.2">
      <c r="B280" s="18"/>
      <c r="C280" s="45"/>
      <c r="D280" s="45"/>
      <c r="E280" s="47">
        <v>272</v>
      </c>
      <c r="F280" s="31" t="s">
        <v>1222</v>
      </c>
      <c r="G280" s="20" t="s">
        <v>24</v>
      </c>
      <c r="H280" s="19" t="s">
        <v>1886</v>
      </c>
      <c r="I280" s="20" t="s">
        <v>408</v>
      </c>
      <c r="J280" s="19" t="s">
        <v>11</v>
      </c>
      <c r="K280" s="21">
        <v>1</v>
      </c>
      <c r="L280" s="51" t="s">
        <v>26</v>
      </c>
      <c r="M280" s="62">
        <v>400</v>
      </c>
      <c r="N280" s="63">
        <f>ROUND(M280*1.001/K280,2)</f>
        <v>400.4</v>
      </c>
      <c r="O280" s="54"/>
      <c r="P280" s="77"/>
      <c r="Q280" s="80">
        <f>K280</f>
        <v>1</v>
      </c>
      <c r="R280" s="23">
        <f>ROUND(Q280*N280,2)</f>
        <v>400.4</v>
      </c>
      <c r="S280" s="22">
        <f>T280-R280</f>
        <v>80.080000000000041</v>
      </c>
      <c r="T280" s="73">
        <f>ROUND(Q280*N280*1.2,2)</f>
        <v>480.48</v>
      </c>
      <c r="U280" s="68">
        <f>IF(Q280=0,"—",(Q280*N280*1.2)/Q280)</f>
        <v>480.47999999999996</v>
      </c>
      <c r="V280" s="24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s="1" customFormat="1" ht="38.25" x14ac:dyDescent="0.2">
      <c r="B281" s="18"/>
      <c r="C281" s="45"/>
      <c r="D281" s="45"/>
      <c r="E281" s="47">
        <v>273</v>
      </c>
      <c r="F281" s="31" t="s">
        <v>1223</v>
      </c>
      <c r="G281" s="20" t="s">
        <v>24</v>
      </c>
      <c r="H281" s="19" t="s">
        <v>1886</v>
      </c>
      <c r="I281" s="20" t="s">
        <v>409</v>
      </c>
      <c r="J281" s="19" t="s">
        <v>11</v>
      </c>
      <c r="K281" s="21">
        <v>2</v>
      </c>
      <c r="L281" s="51" t="s">
        <v>26</v>
      </c>
      <c r="M281" s="62">
        <v>1595</v>
      </c>
      <c r="N281" s="63">
        <f>ROUND(M281*1.001/K281,2)</f>
        <v>798.3</v>
      </c>
      <c r="O281" s="54"/>
      <c r="P281" s="77"/>
      <c r="Q281" s="80">
        <f>K281</f>
        <v>2</v>
      </c>
      <c r="R281" s="23">
        <f>ROUND(Q281*N281,2)</f>
        <v>1596.6</v>
      </c>
      <c r="S281" s="22">
        <f>T281-R281</f>
        <v>319.32000000000016</v>
      </c>
      <c r="T281" s="73">
        <f>ROUND(Q281*N281*1.2,2)</f>
        <v>1915.92</v>
      </c>
      <c r="U281" s="68">
        <f>IF(Q281=0,"—",(Q281*N281*1.2)/Q281)</f>
        <v>957.95999999999992</v>
      </c>
      <c r="V281" s="24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s="1" customFormat="1" ht="38.25" x14ac:dyDescent="0.2">
      <c r="B282" s="18"/>
      <c r="C282" s="45"/>
      <c r="D282" s="45"/>
      <c r="E282" s="47">
        <v>274</v>
      </c>
      <c r="F282" s="31" t="s">
        <v>1224</v>
      </c>
      <c r="G282" s="20" t="s">
        <v>24</v>
      </c>
      <c r="H282" s="19" t="s">
        <v>1886</v>
      </c>
      <c r="I282" s="20" t="s">
        <v>410</v>
      </c>
      <c r="J282" s="19" t="s">
        <v>11</v>
      </c>
      <c r="K282" s="21">
        <v>2</v>
      </c>
      <c r="L282" s="51" t="s">
        <v>26</v>
      </c>
      <c r="M282" s="62">
        <v>1150</v>
      </c>
      <c r="N282" s="63">
        <f>ROUND(M282*1.001/K282,2)</f>
        <v>575.58000000000004</v>
      </c>
      <c r="O282" s="54"/>
      <c r="P282" s="77"/>
      <c r="Q282" s="80">
        <f>K282</f>
        <v>2</v>
      </c>
      <c r="R282" s="23">
        <f>ROUND(Q282*N282,2)</f>
        <v>1151.1600000000001</v>
      </c>
      <c r="S282" s="22">
        <f>T282-R282</f>
        <v>230.23000000000002</v>
      </c>
      <c r="T282" s="73">
        <f>ROUND(Q282*N282*1.2,2)</f>
        <v>1381.39</v>
      </c>
      <c r="U282" s="68">
        <f>IF(Q282=0,"—",(Q282*N282*1.2)/Q282)</f>
        <v>690.69600000000003</v>
      </c>
      <c r="V282" s="24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s="1" customFormat="1" ht="38.25" x14ac:dyDescent="0.2">
      <c r="B283" s="18"/>
      <c r="C283" s="45"/>
      <c r="D283" s="45"/>
      <c r="E283" s="47">
        <v>275</v>
      </c>
      <c r="F283" s="31" t="s">
        <v>1231</v>
      </c>
      <c r="G283" s="20" t="s">
        <v>24</v>
      </c>
      <c r="H283" s="19" t="s">
        <v>1886</v>
      </c>
      <c r="I283" s="20" t="s">
        <v>414</v>
      </c>
      <c r="J283" s="19" t="s">
        <v>11</v>
      </c>
      <c r="K283" s="21">
        <v>4</v>
      </c>
      <c r="L283" s="51" t="s">
        <v>26</v>
      </c>
      <c r="M283" s="62">
        <v>200</v>
      </c>
      <c r="N283" s="63">
        <f>ROUND(M283*1.001/K283,2)</f>
        <v>50.05</v>
      </c>
      <c r="O283" s="54"/>
      <c r="P283" s="77"/>
      <c r="Q283" s="80">
        <f>K283</f>
        <v>4</v>
      </c>
      <c r="R283" s="23">
        <f>ROUND(Q283*N283,2)</f>
        <v>200.2</v>
      </c>
      <c r="S283" s="22">
        <f>T283-R283</f>
        <v>40.04000000000002</v>
      </c>
      <c r="T283" s="73">
        <f>ROUND(Q283*N283*1.2,2)</f>
        <v>240.24</v>
      </c>
      <c r="U283" s="68">
        <f>IF(Q283=0,"—",(Q283*N283*1.2)/Q283)</f>
        <v>60.059999999999995</v>
      </c>
      <c r="V283" s="24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s="1" customFormat="1" ht="38.25" x14ac:dyDescent="0.2">
      <c r="B284" s="18"/>
      <c r="C284" s="45"/>
      <c r="D284" s="45"/>
      <c r="E284" s="47">
        <v>276</v>
      </c>
      <c r="F284" s="31" t="s">
        <v>1234</v>
      </c>
      <c r="G284" s="20" t="s">
        <v>1235</v>
      </c>
      <c r="H284" s="19" t="s">
        <v>1886</v>
      </c>
      <c r="I284" s="20" t="s">
        <v>416</v>
      </c>
      <c r="J284" s="19" t="s">
        <v>11</v>
      </c>
      <c r="K284" s="21">
        <v>1</v>
      </c>
      <c r="L284" s="51" t="s">
        <v>26</v>
      </c>
      <c r="M284" s="62">
        <v>381.36</v>
      </c>
      <c r="N284" s="63">
        <f>ROUND(M284*1.001/K284,2)</f>
        <v>381.74</v>
      </c>
      <c r="O284" s="54"/>
      <c r="P284" s="77"/>
      <c r="Q284" s="80">
        <f>K284</f>
        <v>1</v>
      </c>
      <c r="R284" s="23">
        <f>ROUND(Q284*N284,2)</f>
        <v>381.74</v>
      </c>
      <c r="S284" s="22">
        <f>T284-R284</f>
        <v>76.349999999999966</v>
      </c>
      <c r="T284" s="73">
        <f>ROUND(Q284*N284*1.2,2)</f>
        <v>458.09</v>
      </c>
      <c r="U284" s="68">
        <f>IF(Q284=0,"—",(Q284*N284*1.2)/Q284)</f>
        <v>458.08800000000002</v>
      </c>
      <c r="V284" s="24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s="1" customFormat="1" ht="38.25" x14ac:dyDescent="0.2">
      <c r="B285" s="18"/>
      <c r="C285" s="45"/>
      <c r="D285" s="45"/>
      <c r="E285" s="47">
        <v>277</v>
      </c>
      <c r="F285" s="31" t="s">
        <v>1237</v>
      </c>
      <c r="G285" s="20">
        <v>53215</v>
      </c>
      <c r="H285" s="19" t="s">
        <v>1886</v>
      </c>
      <c r="I285" s="20" t="s">
        <v>418</v>
      </c>
      <c r="J285" s="19" t="s">
        <v>11</v>
      </c>
      <c r="K285" s="21">
        <v>1</v>
      </c>
      <c r="L285" s="51" t="s">
        <v>26</v>
      </c>
      <c r="M285" s="62">
        <v>711.86</v>
      </c>
      <c r="N285" s="63">
        <f>ROUND(M285*1.001/K285,2)</f>
        <v>712.57</v>
      </c>
      <c r="O285" s="54"/>
      <c r="P285" s="77"/>
      <c r="Q285" s="80">
        <f>K285</f>
        <v>1</v>
      </c>
      <c r="R285" s="23">
        <f>ROUND(Q285*N285,2)</f>
        <v>712.57</v>
      </c>
      <c r="S285" s="22">
        <f>T285-R285</f>
        <v>142.51</v>
      </c>
      <c r="T285" s="73">
        <f>ROUND(Q285*N285*1.2,2)</f>
        <v>855.08</v>
      </c>
      <c r="U285" s="68">
        <f>IF(Q285=0,"—",(Q285*N285*1.2)/Q285)</f>
        <v>855.08400000000006</v>
      </c>
      <c r="V285" s="24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s="1" customFormat="1" ht="38.25" x14ac:dyDescent="0.2">
      <c r="B286" s="18"/>
      <c r="C286" s="45"/>
      <c r="D286" s="45"/>
      <c r="E286" s="47">
        <v>278</v>
      </c>
      <c r="F286" s="31" t="s">
        <v>1238</v>
      </c>
      <c r="G286" s="20" t="s">
        <v>1239</v>
      </c>
      <c r="H286" s="19" t="s">
        <v>1886</v>
      </c>
      <c r="I286" s="20" t="s">
        <v>419</v>
      </c>
      <c r="J286" s="19" t="s">
        <v>11</v>
      </c>
      <c r="K286" s="21">
        <v>1</v>
      </c>
      <c r="L286" s="51" t="s">
        <v>26</v>
      </c>
      <c r="M286" s="62">
        <v>1152.43</v>
      </c>
      <c r="N286" s="63">
        <f>ROUND(M286*1.001/K286,2)</f>
        <v>1153.58</v>
      </c>
      <c r="O286" s="54"/>
      <c r="P286" s="77"/>
      <c r="Q286" s="80">
        <f>K286</f>
        <v>1</v>
      </c>
      <c r="R286" s="23">
        <f>ROUND(Q286*N286,2)</f>
        <v>1153.58</v>
      </c>
      <c r="S286" s="22">
        <f>T286-R286</f>
        <v>230.72000000000003</v>
      </c>
      <c r="T286" s="73">
        <f>ROUND(Q286*N286*1.2,2)</f>
        <v>1384.3</v>
      </c>
      <c r="U286" s="68">
        <f>IF(Q286=0,"—",(Q286*N286*1.2)/Q286)</f>
        <v>1384.2959999999998</v>
      </c>
      <c r="V286" s="24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s="1" customFormat="1" ht="38.25" x14ac:dyDescent="0.2">
      <c r="B287" s="18"/>
      <c r="C287" s="45"/>
      <c r="D287" s="45"/>
      <c r="E287" s="47">
        <v>279</v>
      </c>
      <c r="F287" s="31" t="s">
        <v>1240</v>
      </c>
      <c r="G287" s="20" t="s">
        <v>1241</v>
      </c>
      <c r="H287" s="19" t="s">
        <v>1886</v>
      </c>
      <c r="I287" s="20" t="s">
        <v>420</v>
      </c>
      <c r="J287" s="19" t="s">
        <v>11</v>
      </c>
      <c r="K287" s="21">
        <v>1</v>
      </c>
      <c r="L287" s="51" t="s">
        <v>26</v>
      </c>
      <c r="M287" s="62">
        <v>932.2</v>
      </c>
      <c r="N287" s="63">
        <f>ROUND(M287*1.001/K287,2)</f>
        <v>933.13</v>
      </c>
      <c r="O287" s="54"/>
      <c r="P287" s="77"/>
      <c r="Q287" s="80">
        <f>K287</f>
        <v>1</v>
      </c>
      <c r="R287" s="23">
        <f>ROUND(Q287*N287,2)</f>
        <v>933.13</v>
      </c>
      <c r="S287" s="22">
        <f>T287-R287</f>
        <v>186.63</v>
      </c>
      <c r="T287" s="73">
        <f>ROUND(Q287*N287*1.2,2)</f>
        <v>1119.76</v>
      </c>
      <c r="U287" s="68">
        <f>IF(Q287=0,"—",(Q287*N287*1.2)/Q287)</f>
        <v>1119.7559999999999</v>
      </c>
      <c r="V287" s="24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s="1" customFormat="1" ht="38.25" x14ac:dyDescent="0.2">
      <c r="B288" s="18"/>
      <c r="C288" s="45"/>
      <c r="D288" s="45"/>
      <c r="E288" s="47">
        <v>280</v>
      </c>
      <c r="F288" s="31" t="s">
        <v>1242</v>
      </c>
      <c r="G288" s="20" t="s">
        <v>24</v>
      </c>
      <c r="H288" s="19" t="s">
        <v>1886</v>
      </c>
      <c r="I288" s="20" t="s">
        <v>421</v>
      </c>
      <c r="J288" s="19" t="s">
        <v>11</v>
      </c>
      <c r="K288" s="21">
        <v>2</v>
      </c>
      <c r="L288" s="51" t="s">
        <v>26</v>
      </c>
      <c r="M288" s="62">
        <v>300</v>
      </c>
      <c r="N288" s="63">
        <f>ROUND(M288*1.001/K288,2)</f>
        <v>150.15</v>
      </c>
      <c r="O288" s="54"/>
      <c r="P288" s="77"/>
      <c r="Q288" s="80">
        <f>K288</f>
        <v>2</v>
      </c>
      <c r="R288" s="23">
        <f>ROUND(Q288*N288,2)</f>
        <v>300.3</v>
      </c>
      <c r="S288" s="22">
        <f>T288-R288</f>
        <v>60.06</v>
      </c>
      <c r="T288" s="73">
        <f>ROUND(Q288*N288*1.2,2)</f>
        <v>360.36</v>
      </c>
      <c r="U288" s="68">
        <f>IF(Q288=0,"—",(Q288*N288*1.2)/Q288)</f>
        <v>180.18</v>
      </c>
      <c r="V288" s="24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s="1" customFormat="1" ht="38.25" x14ac:dyDescent="0.2">
      <c r="B289" s="18"/>
      <c r="C289" s="45"/>
      <c r="D289" s="45"/>
      <c r="E289" s="47">
        <v>281</v>
      </c>
      <c r="F289" s="31" t="s">
        <v>1243</v>
      </c>
      <c r="G289" s="20" t="s">
        <v>1244</v>
      </c>
      <c r="H289" s="19" t="s">
        <v>1886</v>
      </c>
      <c r="I289" s="20" t="s">
        <v>422</v>
      </c>
      <c r="J289" s="19" t="s">
        <v>11</v>
      </c>
      <c r="K289" s="21">
        <v>1</v>
      </c>
      <c r="L289" s="51" t="s">
        <v>26</v>
      </c>
      <c r="M289" s="62">
        <v>50.85</v>
      </c>
      <c r="N289" s="63">
        <f>ROUND(M289*1.001/K289,2)</f>
        <v>50.9</v>
      </c>
      <c r="O289" s="54"/>
      <c r="P289" s="77"/>
      <c r="Q289" s="80">
        <f>K289</f>
        <v>1</v>
      </c>
      <c r="R289" s="23">
        <f>ROUND(Q289*N289,2)</f>
        <v>50.9</v>
      </c>
      <c r="S289" s="22">
        <f>T289-R289</f>
        <v>10.18</v>
      </c>
      <c r="T289" s="73">
        <f>ROUND(Q289*N289*1.2,2)</f>
        <v>61.08</v>
      </c>
      <c r="U289" s="68">
        <f>IF(Q289=0,"—",(Q289*N289*1.2)/Q289)</f>
        <v>61.08</v>
      </c>
      <c r="V289" s="24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s="1" customFormat="1" ht="38.25" x14ac:dyDescent="0.2">
      <c r="B290" s="18"/>
      <c r="C290" s="45"/>
      <c r="D290" s="45"/>
      <c r="E290" s="47">
        <v>282</v>
      </c>
      <c r="F290" s="31" t="s">
        <v>1247</v>
      </c>
      <c r="G290" s="20" t="s">
        <v>1248</v>
      </c>
      <c r="H290" s="19" t="s">
        <v>1886</v>
      </c>
      <c r="I290" s="20" t="s">
        <v>424</v>
      </c>
      <c r="J290" s="19" t="s">
        <v>11</v>
      </c>
      <c r="K290" s="21">
        <v>6</v>
      </c>
      <c r="L290" s="51" t="s">
        <v>26</v>
      </c>
      <c r="M290" s="62">
        <v>254.22</v>
      </c>
      <c r="N290" s="63">
        <f>ROUND(M290*1.001/K290,2)</f>
        <v>42.41</v>
      </c>
      <c r="O290" s="54"/>
      <c r="P290" s="77"/>
      <c r="Q290" s="80">
        <f>K290</f>
        <v>6</v>
      </c>
      <c r="R290" s="23">
        <f>ROUND(Q290*N290,2)</f>
        <v>254.46</v>
      </c>
      <c r="S290" s="22">
        <f>T290-R290</f>
        <v>50.890000000000015</v>
      </c>
      <c r="T290" s="73">
        <f>ROUND(Q290*N290*1.2,2)</f>
        <v>305.35000000000002</v>
      </c>
      <c r="U290" s="68">
        <f>IF(Q290=0,"—",(Q290*N290*1.2)/Q290)</f>
        <v>50.891999999999996</v>
      </c>
      <c r="V290" s="24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s="1" customFormat="1" ht="38.25" x14ac:dyDescent="0.2">
      <c r="B291" s="18"/>
      <c r="C291" s="45"/>
      <c r="D291" s="45"/>
      <c r="E291" s="47">
        <v>283</v>
      </c>
      <c r="F291" s="31" t="s">
        <v>1251</v>
      </c>
      <c r="G291" s="20" t="s">
        <v>1252</v>
      </c>
      <c r="H291" s="19" t="s">
        <v>1886</v>
      </c>
      <c r="I291" s="20" t="s">
        <v>426</v>
      </c>
      <c r="J291" s="19" t="s">
        <v>11</v>
      </c>
      <c r="K291" s="21">
        <v>4</v>
      </c>
      <c r="L291" s="51" t="s">
        <v>26</v>
      </c>
      <c r="M291" s="62">
        <v>915.24</v>
      </c>
      <c r="N291" s="63">
        <f>ROUND(M291*1.001/K291,2)</f>
        <v>229.04</v>
      </c>
      <c r="O291" s="54"/>
      <c r="P291" s="77"/>
      <c r="Q291" s="80">
        <f>K291</f>
        <v>4</v>
      </c>
      <c r="R291" s="23">
        <f>ROUND(Q291*N291,2)</f>
        <v>916.16</v>
      </c>
      <c r="S291" s="22">
        <f>T291-R291</f>
        <v>183.23000000000013</v>
      </c>
      <c r="T291" s="73">
        <f>ROUND(Q291*N291*1.2,2)</f>
        <v>1099.3900000000001</v>
      </c>
      <c r="U291" s="68">
        <f>IF(Q291=0,"—",(Q291*N291*1.2)/Q291)</f>
        <v>274.84799999999996</v>
      </c>
      <c r="V291" s="24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s="1" customFormat="1" ht="38.25" x14ac:dyDescent="0.2">
      <c r="B292" s="18"/>
      <c r="C292" s="45"/>
      <c r="D292" s="45"/>
      <c r="E292" s="47">
        <v>284</v>
      </c>
      <c r="F292" s="31" t="s">
        <v>1253</v>
      </c>
      <c r="G292" s="20" t="s">
        <v>24</v>
      </c>
      <c r="H292" s="19" t="s">
        <v>1887</v>
      </c>
      <c r="I292" s="20" t="s">
        <v>427</v>
      </c>
      <c r="J292" s="19" t="s">
        <v>11</v>
      </c>
      <c r="K292" s="21">
        <v>1</v>
      </c>
      <c r="L292" s="51" t="s">
        <v>26</v>
      </c>
      <c r="M292" s="62">
        <v>5750</v>
      </c>
      <c r="N292" s="63">
        <f>ROUND(M292*1.001/K292,2)</f>
        <v>5755.75</v>
      </c>
      <c r="O292" s="54"/>
      <c r="P292" s="77"/>
      <c r="Q292" s="80">
        <f>K292</f>
        <v>1</v>
      </c>
      <c r="R292" s="23">
        <f>ROUND(Q292*N292,2)</f>
        <v>5755.75</v>
      </c>
      <c r="S292" s="22">
        <f>T292-R292</f>
        <v>1151.1499999999996</v>
      </c>
      <c r="T292" s="73">
        <f>ROUND(Q292*N292*1.2,2)</f>
        <v>6906.9</v>
      </c>
      <c r="U292" s="68">
        <f>IF(Q292=0,"—",(Q292*N292*1.2)/Q292)</f>
        <v>6906.9</v>
      </c>
      <c r="V292" s="24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s="1" customFormat="1" ht="38.25" x14ac:dyDescent="0.2">
      <c r="B293" s="18"/>
      <c r="C293" s="45"/>
      <c r="D293" s="45"/>
      <c r="E293" s="47">
        <v>285</v>
      </c>
      <c r="F293" s="31" t="s">
        <v>1254</v>
      </c>
      <c r="G293" s="20">
        <v>442100000000</v>
      </c>
      <c r="H293" s="19" t="s">
        <v>1887</v>
      </c>
      <c r="I293" s="20" t="s">
        <v>428</v>
      </c>
      <c r="J293" s="19" t="s">
        <v>11</v>
      </c>
      <c r="K293" s="21">
        <v>1</v>
      </c>
      <c r="L293" s="51" t="s">
        <v>26</v>
      </c>
      <c r="M293" s="62">
        <v>1041.46</v>
      </c>
      <c r="N293" s="63">
        <f>ROUND(M293*1.001/K293,2)</f>
        <v>1042.5</v>
      </c>
      <c r="O293" s="54"/>
      <c r="P293" s="77"/>
      <c r="Q293" s="80">
        <f>K293</f>
        <v>1</v>
      </c>
      <c r="R293" s="23">
        <f>ROUND(Q293*N293,2)</f>
        <v>1042.5</v>
      </c>
      <c r="S293" s="22">
        <f>T293-R293</f>
        <v>208.5</v>
      </c>
      <c r="T293" s="73">
        <f>ROUND(Q293*N293*1.2,2)</f>
        <v>1251</v>
      </c>
      <c r="U293" s="68">
        <f>IF(Q293=0,"—",(Q293*N293*1.2)/Q293)</f>
        <v>1251</v>
      </c>
      <c r="V293" s="24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s="1" customFormat="1" ht="38.25" x14ac:dyDescent="0.2">
      <c r="B294" s="18"/>
      <c r="C294" s="45"/>
      <c r="D294" s="45"/>
      <c r="E294" s="47">
        <v>286</v>
      </c>
      <c r="F294" s="31" t="s">
        <v>1255</v>
      </c>
      <c r="G294" s="20" t="s">
        <v>24</v>
      </c>
      <c r="H294" s="19" t="s">
        <v>1887</v>
      </c>
      <c r="I294" s="20" t="s">
        <v>429</v>
      </c>
      <c r="J294" s="19" t="s">
        <v>11</v>
      </c>
      <c r="K294" s="21">
        <v>1</v>
      </c>
      <c r="L294" s="51" t="s">
        <v>26</v>
      </c>
      <c r="M294" s="62">
        <v>23750</v>
      </c>
      <c r="N294" s="63">
        <f>ROUND(M294*1.001/K294,2)</f>
        <v>23773.75</v>
      </c>
      <c r="O294" s="54"/>
      <c r="P294" s="77"/>
      <c r="Q294" s="80">
        <f>K294</f>
        <v>1</v>
      </c>
      <c r="R294" s="23">
        <f>ROUND(Q294*N294,2)</f>
        <v>23773.75</v>
      </c>
      <c r="S294" s="22">
        <f>T294-R294</f>
        <v>4754.75</v>
      </c>
      <c r="T294" s="73">
        <f>ROUND(Q294*N294*1.2,2)</f>
        <v>28528.5</v>
      </c>
      <c r="U294" s="68">
        <f>IF(Q294=0,"—",(Q294*N294*1.2)/Q294)</f>
        <v>28528.5</v>
      </c>
      <c r="V294" s="24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s="1" customFormat="1" ht="38.25" x14ac:dyDescent="0.2">
      <c r="B295" s="18"/>
      <c r="C295" s="45"/>
      <c r="D295" s="45"/>
      <c r="E295" s="47">
        <v>287</v>
      </c>
      <c r="F295" s="31" t="s">
        <v>1256</v>
      </c>
      <c r="G295" s="20" t="s">
        <v>24</v>
      </c>
      <c r="H295" s="19" t="s">
        <v>1887</v>
      </c>
      <c r="I295" s="20" t="s">
        <v>430</v>
      </c>
      <c r="J295" s="19" t="s">
        <v>11</v>
      </c>
      <c r="K295" s="21">
        <v>24</v>
      </c>
      <c r="L295" s="51" t="s">
        <v>26</v>
      </c>
      <c r="M295" s="62">
        <v>6300</v>
      </c>
      <c r="N295" s="63">
        <f>ROUND(M295*1.001/K295,2)</f>
        <v>262.76</v>
      </c>
      <c r="O295" s="54"/>
      <c r="P295" s="77"/>
      <c r="Q295" s="80">
        <f>K295</f>
        <v>24</v>
      </c>
      <c r="R295" s="23">
        <f>ROUND(Q295*N295,2)</f>
        <v>6306.24</v>
      </c>
      <c r="S295" s="22">
        <f>T295-R295</f>
        <v>1261.25</v>
      </c>
      <c r="T295" s="73">
        <f>ROUND(Q295*N295*1.2,2)</f>
        <v>7567.49</v>
      </c>
      <c r="U295" s="68">
        <f>IF(Q295=0,"—",(Q295*N295*1.2)/Q295)</f>
        <v>315.31199999999995</v>
      </c>
      <c r="V295" s="24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s="1" customFormat="1" ht="38.25" x14ac:dyDescent="0.2">
      <c r="B296" s="18"/>
      <c r="C296" s="45"/>
      <c r="D296" s="45"/>
      <c r="E296" s="47">
        <v>288</v>
      </c>
      <c r="F296" s="31" t="s">
        <v>1257</v>
      </c>
      <c r="G296" s="20" t="s">
        <v>1258</v>
      </c>
      <c r="H296" s="19" t="s">
        <v>1887</v>
      </c>
      <c r="I296" s="20" t="s">
        <v>431</v>
      </c>
      <c r="J296" s="19" t="s">
        <v>11</v>
      </c>
      <c r="K296" s="21">
        <v>8</v>
      </c>
      <c r="L296" s="51" t="s">
        <v>26</v>
      </c>
      <c r="M296" s="62">
        <v>124.4</v>
      </c>
      <c r="N296" s="63">
        <f>ROUND(M296*1.001/K296,2)</f>
        <v>15.57</v>
      </c>
      <c r="O296" s="54"/>
      <c r="P296" s="77"/>
      <c r="Q296" s="80">
        <f>K296</f>
        <v>8</v>
      </c>
      <c r="R296" s="23">
        <f>ROUND(Q296*N296,2)</f>
        <v>124.56</v>
      </c>
      <c r="S296" s="22">
        <f>T296-R296</f>
        <v>24.909999999999997</v>
      </c>
      <c r="T296" s="73">
        <f>ROUND(Q296*N296*1.2,2)</f>
        <v>149.47</v>
      </c>
      <c r="U296" s="68">
        <f>IF(Q296=0,"—",(Q296*N296*1.2)/Q296)</f>
        <v>18.684000000000001</v>
      </c>
      <c r="V296" s="24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s="1" customFormat="1" ht="38.25" x14ac:dyDescent="0.2">
      <c r="B297" s="18"/>
      <c r="C297" s="45"/>
      <c r="D297" s="45"/>
      <c r="E297" s="47">
        <v>289</v>
      </c>
      <c r="F297" s="31" t="s">
        <v>1259</v>
      </c>
      <c r="G297" s="20" t="s">
        <v>24</v>
      </c>
      <c r="H297" s="19" t="s">
        <v>1887</v>
      </c>
      <c r="I297" s="20" t="s">
        <v>432</v>
      </c>
      <c r="J297" s="19" t="s">
        <v>11</v>
      </c>
      <c r="K297" s="21">
        <v>24</v>
      </c>
      <c r="L297" s="51" t="s">
        <v>26</v>
      </c>
      <c r="M297" s="62">
        <v>6300</v>
      </c>
      <c r="N297" s="63">
        <f>ROUND(M297*1.001/K297,2)</f>
        <v>262.76</v>
      </c>
      <c r="O297" s="54"/>
      <c r="P297" s="77"/>
      <c r="Q297" s="80">
        <f>K297</f>
        <v>24</v>
      </c>
      <c r="R297" s="23">
        <f>ROUND(Q297*N297,2)</f>
        <v>6306.24</v>
      </c>
      <c r="S297" s="22">
        <f>T297-R297</f>
        <v>1261.25</v>
      </c>
      <c r="T297" s="73">
        <f>ROUND(Q297*N297*1.2,2)</f>
        <v>7567.49</v>
      </c>
      <c r="U297" s="68">
        <f>IF(Q297=0,"—",(Q297*N297*1.2)/Q297)</f>
        <v>315.31199999999995</v>
      </c>
      <c r="V297" s="24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s="1" customFormat="1" ht="38.25" x14ac:dyDescent="0.2">
      <c r="B298" s="18"/>
      <c r="C298" s="45"/>
      <c r="D298" s="45"/>
      <c r="E298" s="47">
        <v>290</v>
      </c>
      <c r="F298" s="31" t="s">
        <v>1260</v>
      </c>
      <c r="G298" s="20" t="s">
        <v>1261</v>
      </c>
      <c r="H298" s="19" t="s">
        <v>1887</v>
      </c>
      <c r="I298" s="20" t="s">
        <v>433</v>
      </c>
      <c r="J298" s="19" t="s">
        <v>11</v>
      </c>
      <c r="K298" s="21">
        <v>9</v>
      </c>
      <c r="L298" s="51" t="s">
        <v>26</v>
      </c>
      <c r="M298" s="62">
        <v>65.069999999999993</v>
      </c>
      <c r="N298" s="63">
        <f>ROUND(M298*1.001/K298,2)</f>
        <v>7.24</v>
      </c>
      <c r="O298" s="54"/>
      <c r="P298" s="77"/>
      <c r="Q298" s="80">
        <f>K298</f>
        <v>9</v>
      </c>
      <c r="R298" s="23">
        <f>ROUND(Q298*N298,2)</f>
        <v>65.16</v>
      </c>
      <c r="S298" s="22">
        <f>T298-R298</f>
        <v>13.030000000000001</v>
      </c>
      <c r="T298" s="73">
        <f>ROUND(Q298*N298*1.2,2)</f>
        <v>78.19</v>
      </c>
      <c r="U298" s="68">
        <f>IF(Q298=0,"—",(Q298*N298*1.2)/Q298)</f>
        <v>8.6879999999999988</v>
      </c>
      <c r="V298" s="24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s="1" customFormat="1" ht="38.25" x14ac:dyDescent="0.2">
      <c r="B299" s="18"/>
      <c r="C299" s="45"/>
      <c r="D299" s="45"/>
      <c r="E299" s="47">
        <v>291</v>
      </c>
      <c r="F299" s="31" t="s">
        <v>1262</v>
      </c>
      <c r="G299" s="20">
        <v>4430000000</v>
      </c>
      <c r="H299" s="19" t="s">
        <v>1887</v>
      </c>
      <c r="I299" s="20" t="s">
        <v>434</v>
      </c>
      <c r="J299" s="19" t="s">
        <v>11</v>
      </c>
      <c r="K299" s="21">
        <v>3</v>
      </c>
      <c r="L299" s="51" t="s">
        <v>26</v>
      </c>
      <c r="M299" s="62">
        <v>2511.33</v>
      </c>
      <c r="N299" s="63">
        <f>ROUND(M299*1.001/K299,2)</f>
        <v>837.95</v>
      </c>
      <c r="O299" s="54"/>
      <c r="P299" s="77"/>
      <c r="Q299" s="80">
        <f>K299</f>
        <v>3</v>
      </c>
      <c r="R299" s="23">
        <f>ROUND(Q299*N299,2)</f>
        <v>2513.85</v>
      </c>
      <c r="S299" s="22">
        <f>T299-R299</f>
        <v>502.77</v>
      </c>
      <c r="T299" s="73">
        <f>ROUND(Q299*N299*1.2,2)</f>
        <v>3016.62</v>
      </c>
      <c r="U299" s="68">
        <f>IF(Q299=0,"—",(Q299*N299*1.2)/Q299)</f>
        <v>1005.5400000000001</v>
      </c>
      <c r="V299" s="24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s="1" customFormat="1" ht="38.25" x14ac:dyDescent="0.2">
      <c r="B300" s="18"/>
      <c r="C300" s="45"/>
      <c r="D300" s="45"/>
      <c r="E300" s="47">
        <v>292</v>
      </c>
      <c r="F300" s="31" t="s">
        <v>1263</v>
      </c>
      <c r="G300" s="20">
        <v>4420000000</v>
      </c>
      <c r="H300" s="19" t="s">
        <v>1887</v>
      </c>
      <c r="I300" s="20" t="s">
        <v>435</v>
      </c>
      <c r="J300" s="19" t="s">
        <v>11</v>
      </c>
      <c r="K300" s="21">
        <v>12</v>
      </c>
      <c r="L300" s="51" t="s">
        <v>26</v>
      </c>
      <c r="M300" s="62">
        <v>1928.16</v>
      </c>
      <c r="N300" s="63">
        <f>ROUND(M300*1.001/K300,2)</f>
        <v>160.84</v>
      </c>
      <c r="O300" s="54"/>
      <c r="P300" s="77"/>
      <c r="Q300" s="80">
        <f>K300</f>
        <v>12</v>
      </c>
      <c r="R300" s="23">
        <f>ROUND(Q300*N300,2)</f>
        <v>1930.08</v>
      </c>
      <c r="S300" s="22">
        <f>T300-R300</f>
        <v>386.02</v>
      </c>
      <c r="T300" s="73">
        <f>ROUND(Q300*N300*1.2,2)</f>
        <v>2316.1</v>
      </c>
      <c r="U300" s="68">
        <f>IF(Q300=0,"—",(Q300*N300*1.2)/Q300)</f>
        <v>193.00800000000001</v>
      </c>
      <c r="V300" s="24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s="1" customFormat="1" ht="38.25" x14ac:dyDescent="0.2">
      <c r="B301" s="18"/>
      <c r="C301" s="45"/>
      <c r="D301" s="45"/>
      <c r="E301" s="47">
        <v>293</v>
      </c>
      <c r="F301" s="31" t="s">
        <v>1264</v>
      </c>
      <c r="G301" s="20" t="s">
        <v>1265</v>
      </c>
      <c r="H301" s="19" t="s">
        <v>1887</v>
      </c>
      <c r="I301" s="20" t="s">
        <v>436</v>
      </c>
      <c r="J301" s="19" t="s">
        <v>11</v>
      </c>
      <c r="K301" s="21">
        <v>56</v>
      </c>
      <c r="L301" s="51" t="s">
        <v>26</v>
      </c>
      <c r="M301" s="62">
        <v>245.28</v>
      </c>
      <c r="N301" s="63">
        <f>ROUND(M301*1.001/K301,2)</f>
        <v>4.38</v>
      </c>
      <c r="O301" s="54"/>
      <c r="P301" s="77"/>
      <c r="Q301" s="80">
        <f>K301</f>
        <v>56</v>
      </c>
      <c r="R301" s="23">
        <f>ROUND(Q301*N301,2)</f>
        <v>245.28</v>
      </c>
      <c r="S301" s="22">
        <f>T301-R301</f>
        <v>49.059999999999974</v>
      </c>
      <c r="T301" s="73">
        <f>ROUND(Q301*N301*1.2,2)</f>
        <v>294.33999999999997</v>
      </c>
      <c r="U301" s="68">
        <f>IF(Q301=0,"—",(Q301*N301*1.2)/Q301)</f>
        <v>5.2560000000000002</v>
      </c>
      <c r="V301" s="24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s="1" customFormat="1" ht="38.25" x14ac:dyDescent="0.2">
      <c r="B302" s="18"/>
      <c r="C302" s="45"/>
      <c r="D302" s="45"/>
      <c r="E302" s="47">
        <v>294</v>
      </c>
      <c r="F302" s="31" t="s">
        <v>1266</v>
      </c>
      <c r="G302" s="20" t="s">
        <v>24</v>
      </c>
      <c r="H302" s="19" t="s">
        <v>1887</v>
      </c>
      <c r="I302" s="20" t="s">
        <v>437</v>
      </c>
      <c r="J302" s="19" t="s">
        <v>11</v>
      </c>
      <c r="K302" s="21">
        <v>2</v>
      </c>
      <c r="L302" s="51" t="s">
        <v>26</v>
      </c>
      <c r="M302" s="62">
        <v>1500</v>
      </c>
      <c r="N302" s="63">
        <f>ROUND(M302*1.001/K302,2)</f>
        <v>750.75</v>
      </c>
      <c r="O302" s="54"/>
      <c r="P302" s="77"/>
      <c r="Q302" s="80">
        <f>K302</f>
        <v>2</v>
      </c>
      <c r="R302" s="23">
        <f>ROUND(Q302*N302,2)</f>
        <v>1501.5</v>
      </c>
      <c r="S302" s="22">
        <f>T302-R302</f>
        <v>300.29999999999995</v>
      </c>
      <c r="T302" s="73">
        <f>ROUND(Q302*N302*1.2,2)</f>
        <v>1801.8</v>
      </c>
      <c r="U302" s="68">
        <f>IF(Q302=0,"—",(Q302*N302*1.2)/Q302)</f>
        <v>900.9</v>
      </c>
      <c r="V302" s="24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s="1" customFormat="1" ht="38.25" x14ac:dyDescent="0.2">
      <c r="B303" s="18"/>
      <c r="C303" s="45"/>
      <c r="D303" s="45"/>
      <c r="E303" s="47">
        <v>295</v>
      </c>
      <c r="F303" s="31" t="s">
        <v>1267</v>
      </c>
      <c r="G303" s="20">
        <v>443900000000</v>
      </c>
      <c r="H303" s="19" t="s">
        <v>1887</v>
      </c>
      <c r="I303" s="20" t="s">
        <v>438</v>
      </c>
      <c r="J303" s="19" t="s">
        <v>11</v>
      </c>
      <c r="K303" s="21">
        <v>6</v>
      </c>
      <c r="L303" s="51" t="s">
        <v>26</v>
      </c>
      <c r="M303" s="62">
        <v>1397.58</v>
      </c>
      <c r="N303" s="63">
        <f>ROUND(M303*1.001/K303,2)</f>
        <v>233.16</v>
      </c>
      <c r="O303" s="54"/>
      <c r="P303" s="77"/>
      <c r="Q303" s="80">
        <f>K303</f>
        <v>6</v>
      </c>
      <c r="R303" s="23">
        <f>ROUND(Q303*N303,2)</f>
        <v>1398.96</v>
      </c>
      <c r="S303" s="22">
        <f>T303-R303</f>
        <v>279.78999999999996</v>
      </c>
      <c r="T303" s="73">
        <f>ROUND(Q303*N303*1.2,2)</f>
        <v>1678.75</v>
      </c>
      <c r="U303" s="68">
        <f>IF(Q303=0,"—",(Q303*N303*1.2)/Q303)</f>
        <v>279.79199999999997</v>
      </c>
      <c r="V303" s="24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s="1" customFormat="1" ht="38.25" x14ac:dyDescent="0.2">
      <c r="B304" s="18"/>
      <c r="C304" s="45"/>
      <c r="D304" s="45"/>
      <c r="E304" s="47">
        <v>296</v>
      </c>
      <c r="F304" s="31" t="s">
        <v>1268</v>
      </c>
      <c r="G304" s="20" t="s">
        <v>24</v>
      </c>
      <c r="H304" s="19" t="s">
        <v>1887</v>
      </c>
      <c r="I304" s="20" t="s">
        <v>439</v>
      </c>
      <c r="J304" s="19" t="s">
        <v>11</v>
      </c>
      <c r="K304" s="21">
        <v>8</v>
      </c>
      <c r="L304" s="51" t="s">
        <v>26</v>
      </c>
      <c r="M304" s="62">
        <v>15000</v>
      </c>
      <c r="N304" s="63">
        <f>ROUND(M304*1.001/K304,2)</f>
        <v>1876.88</v>
      </c>
      <c r="O304" s="54"/>
      <c r="P304" s="77"/>
      <c r="Q304" s="80">
        <f>K304</f>
        <v>8</v>
      </c>
      <c r="R304" s="23">
        <f>ROUND(Q304*N304,2)</f>
        <v>15015.04</v>
      </c>
      <c r="S304" s="22">
        <f>T304-R304</f>
        <v>3003.0099999999984</v>
      </c>
      <c r="T304" s="73">
        <f>ROUND(Q304*N304*1.2,2)</f>
        <v>18018.05</v>
      </c>
      <c r="U304" s="68">
        <f>IF(Q304=0,"—",(Q304*N304*1.2)/Q304)</f>
        <v>2252.2559999999999</v>
      </c>
      <c r="V304" s="24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s="1" customFormat="1" ht="38.25" x14ac:dyDescent="0.2">
      <c r="B305" s="18"/>
      <c r="C305" s="45"/>
      <c r="D305" s="45"/>
      <c r="E305" s="47">
        <v>297</v>
      </c>
      <c r="F305" s="31" t="s">
        <v>1269</v>
      </c>
      <c r="G305" s="20">
        <v>4420000000</v>
      </c>
      <c r="H305" s="19" t="s">
        <v>1887</v>
      </c>
      <c r="I305" s="20" t="s">
        <v>440</v>
      </c>
      <c r="J305" s="19" t="s">
        <v>11</v>
      </c>
      <c r="K305" s="21">
        <v>1</v>
      </c>
      <c r="L305" s="51" t="s">
        <v>26</v>
      </c>
      <c r="M305" s="62">
        <v>2075.92</v>
      </c>
      <c r="N305" s="63">
        <f>ROUND(M305*1.001/K305,2)</f>
        <v>2078</v>
      </c>
      <c r="O305" s="54"/>
      <c r="P305" s="77"/>
      <c r="Q305" s="80">
        <f>K305</f>
        <v>1</v>
      </c>
      <c r="R305" s="23">
        <f>ROUND(Q305*N305,2)</f>
        <v>2078</v>
      </c>
      <c r="S305" s="22">
        <f>T305-R305</f>
        <v>415.59999999999991</v>
      </c>
      <c r="T305" s="73">
        <f>ROUND(Q305*N305*1.2,2)</f>
        <v>2493.6</v>
      </c>
      <c r="U305" s="68">
        <f>IF(Q305=0,"—",(Q305*N305*1.2)/Q305)</f>
        <v>2493.6</v>
      </c>
      <c r="V305" s="24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s="1" customFormat="1" ht="38.25" x14ac:dyDescent="0.2">
      <c r="B306" s="18"/>
      <c r="C306" s="45"/>
      <c r="D306" s="45"/>
      <c r="E306" s="47">
        <v>298</v>
      </c>
      <c r="F306" s="31" t="s">
        <v>1270</v>
      </c>
      <c r="G306" s="20" t="s">
        <v>24</v>
      </c>
      <c r="H306" s="19" t="s">
        <v>1887</v>
      </c>
      <c r="I306" s="20" t="s">
        <v>441</v>
      </c>
      <c r="J306" s="19" t="s">
        <v>11</v>
      </c>
      <c r="K306" s="21">
        <v>20</v>
      </c>
      <c r="L306" s="51" t="s">
        <v>26</v>
      </c>
      <c r="M306" s="62">
        <v>12500</v>
      </c>
      <c r="N306" s="63">
        <f>ROUND(M306*1.001/K306,2)</f>
        <v>625.63</v>
      </c>
      <c r="O306" s="54"/>
      <c r="P306" s="77"/>
      <c r="Q306" s="80">
        <f>K306</f>
        <v>20</v>
      </c>
      <c r="R306" s="23">
        <f>ROUND(Q306*N306,2)</f>
        <v>12512.6</v>
      </c>
      <c r="S306" s="22">
        <f>T306-R306</f>
        <v>2502.5200000000004</v>
      </c>
      <c r="T306" s="73">
        <f>ROUND(Q306*N306*1.2,2)</f>
        <v>15015.12</v>
      </c>
      <c r="U306" s="68">
        <f>IF(Q306=0,"—",(Q306*N306*1.2)/Q306)</f>
        <v>750.75599999999997</v>
      </c>
      <c r="V306" s="24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s="1" customFormat="1" ht="38.25" x14ac:dyDescent="0.2">
      <c r="B307" s="18"/>
      <c r="C307" s="45"/>
      <c r="D307" s="45"/>
      <c r="E307" s="47">
        <v>299</v>
      </c>
      <c r="F307" s="31" t="s">
        <v>1270</v>
      </c>
      <c r="G307" s="20" t="s">
        <v>24</v>
      </c>
      <c r="H307" s="19" t="s">
        <v>1887</v>
      </c>
      <c r="I307" s="20" t="s">
        <v>442</v>
      </c>
      <c r="J307" s="19" t="s">
        <v>11</v>
      </c>
      <c r="K307" s="21">
        <v>26</v>
      </c>
      <c r="L307" s="51" t="s">
        <v>26</v>
      </c>
      <c r="M307" s="62">
        <v>5200</v>
      </c>
      <c r="N307" s="63">
        <f>ROUND(M307*1.001/K307,2)</f>
        <v>200.2</v>
      </c>
      <c r="O307" s="54"/>
      <c r="P307" s="77"/>
      <c r="Q307" s="80">
        <f>K307</f>
        <v>26</v>
      </c>
      <c r="R307" s="23">
        <f>ROUND(Q307*N307,2)</f>
        <v>5205.2</v>
      </c>
      <c r="S307" s="22">
        <f>T307-R307</f>
        <v>1041.04</v>
      </c>
      <c r="T307" s="73">
        <f>ROUND(Q307*N307*1.2,2)</f>
        <v>6246.24</v>
      </c>
      <c r="U307" s="68">
        <f>IF(Q307=0,"—",(Q307*N307*1.2)/Q307)</f>
        <v>240.23999999999998</v>
      </c>
      <c r="V307" s="24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s="1" customFormat="1" ht="38.25" x14ac:dyDescent="0.2">
      <c r="B308" s="18"/>
      <c r="C308" s="45"/>
      <c r="D308" s="45"/>
      <c r="E308" s="47">
        <v>300</v>
      </c>
      <c r="F308" s="31" t="s">
        <v>1271</v>
      </c>
      <c r="G308" s="20">
        <v>5801000000</v>
      </c>
      <c r="H308" s="19" t="s">
        <v>1887</v>
      </c>
      <c r="I308" s="20" t="s">
        <v>443</v>
      </c>
      <c r="J308" s="19" t="s">
        <v>11</v>
      </c>
      <c r="K308" s="21">
        <v>2</v>
      </c>
      <c r="L308" s="51" t="s">
        <v>26</v>
      </c>
      <c r="M308" s="62">
        <v>937.66</v>
      </c>
      <c r="N308" s="63">
        <f>ROUND(M308*1.001/K308,2)</f>
        <v>469.3</v>
      </c>
      <c r="O308" s="54"/>
      <c r="P308" s="77"/>
      <c r="Q308" s="80">
        <f>K308</f>
        <v>2</v>
      </c>
      <c r="R308" s="23">
        <f>ROUND(Q308*N308,2)</f>
        <v>938.6</v>
      </c>
      <c r="S308" s="22">
        <f>T308-R308</f>
        <v>187.71999999999991</v>
      </c>
      <c r="T308" s="73">
        <f>ROUND(Q308*N308*1.2,2)</f>
        <v>1126.32</v>
      </c>
      <c r="U308" s="68">
        <f>IF(Q308=0,"—",(Q308*N308*1.2)/Q308)</f>
        <v>563.16</v>
      </c>
      <c r="V308" s="24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s="1" customFormat="1" ht="38.25" x14ac:dyDescent="0.2">
      <c r="B309" s="18"/>
      <c r="C309" s="45"/>
      <c r="D309" s="45"/>
      <c r="E309" s="47">
        <v>301</v>
      </c>
      <c r="F309" s="31" t="s">
        <v>1272</v>
      </c>
      <c r="G309" s="20">
        <v>4420000000</v>
      </c>
      <c r="H309" s="19" t="s">
        <v>1887</v>
      </c>
      <c r="I309" s="20" t="s">
        <v>444</v>
      </c>
      <c r="J309" s="19" t="s">
        <v>11</v>
      </c>
      <c r="K309" s="21">
        <v>1</v>
      </c>
      <c r="L309" s="51" t="s">
        <v>26</v>
      </c>
      <c r="M309" s="62">
        <v>3351.13</v>
      </c>
      <c r="N309" s="63">
        <f>ROUND(M309*1.001/K309,2)</f>
        <v>3354.48</v>
      </c>
      <c r="O309" s="54"/>
      <c r="P309" s="77"/>
      <c r="Q309" s="80">
        <f>K309</f>
        <v>1</v>
      </c>
      <c r="R309" s="23">
        <f>ROUND(Q309*N309,2)</f>
        <v>3354.48</v>
      </c>
      <c r="S309" s="22">
        <f>T309-R309</f>
        <v>670.90000000000009</v>
      </c>
      <c r="T309" s="73">
        <f>ROUND(Q309*N309*1.2,2)</f>
        <v>4025.38</v>
      </c>
      <c r="U309" s="68">
        <f>IF(Q309=0,"—",(Q309*N309*1.2)/Q309)</f>
        <v>4025.3759999999997</v>
      </c>
      <c r="V309" s="24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s="1" customFormat="1" ht="38.25" x14ac:dyDescent="0.2">
      <c r="B310" s="18"/>
      <c r="C310" s="45"/>
      <c r="D310" s="45"/>
      <c r="E310" s="47">
        <v>302</v>
      </c>
      <c r="F310" s="31" t="s">
        <v>1273</v>
      </c>
      <c r="G310" s="20" t="s">
        <v>24</v>
      </c>
      <c r="H310" s="19" t="s">
        <v>1887</v>
      </c>
      <c r="I310" s="20" t="s">
        <v>445</v>
      </c>
      <c r="J310" s="19" t="s">
        <v>11</v>
      </c>
      <c r="K310" s="21">
        <v>3</v>
      </c>
      <c r="L310" s="51" t="s">
        <v>26</v>
      </c>
      <c r="M310" s="62">
        <v>71250</v>
      </c>
      <c r="N310" s="63">
        <f>ROUND(M310*1.001/K310,2)</f>
        <v>23773.75</v>
      </c>
      <c r="O310" s="54"/>
      <c r="P310" s="77"/>
      <c r="Q310" s="80">
        <f>K310</f>
        <v>3</v>
      </c>
      <c r="R310" s="23">
        <f>ROUND(Q310*N310,2)</f>
        <v>71321.25</v>
      </c>
      <c r="S310" s="22">
        <f>T310-R310</f>
        <v>14264.25</v>
      </c>
      <c r="T310" s="73">
        <f>ROUND(Q310*N310*1.2,2)</f>
        <v>85585.5</v>
      </c>
      <c r="U310" s="68">
        <f>IF(Q310=0,"—",(Q310*N310*1.2)/Q310)</f>
        <v>28528.5</v>
      </c>
      <c r="V310" s="24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s="1" customFormat="1" ht="38.25" x14ac:dyDescent="0.2">
      <c r="B311" s="18"/>
      <c r="C311" s="45"/>
      <c r="D311" s="45"/>
      <c r="E311" s="47">
        <v>303</v>
      </c>
      <c r="F311" s="31" t="s">
        <v>1274</v>
      </c>
      <c r="G311" s="20" t="s">
        <v>24</v>
      </c>
      <c r="H311" s="19" t="s">
        <v>1887</v>
      </c>
      <c r="I311" s="20" t="s">
        <v>446</v>
      </c>
      <c r="J311" s="19" t="s">
        <v>11</v>
      </c>
      <c r="K311" s="21">
        <v>4</v>
      </c>
      <c r="L311" s="51" t="s">
        <v>26</v>
      </c>
      <c r="M311" s="62">
        <v>35000</v>
      </c>
      <c r="N311" s="63">
        <f>ROUND(M311*1.001/K311,2)</f>
        <v>8758.75</v>
      </c>
      <c r="O311" s="54"/>
      <c r="P311" s="77"/>
      <c r="Q311" s="80">
        <f>K311</f>
        <v>4</v>
      </c>
      <c r="R311" s="23">
        <f>ROUND(Q311*N311,2)</f>
        <v>35035</v>
      </c>
      <c r="S311" s="22">
        <f>T311-R311</f>
        <v>7007</v>
      </c>
      <c r="T311" s="73">
        <f>ROUND(Q311*N311*1.2,2)</f>
        <v>42042</v>
      </c>
      <c r="U311" s="68">
        <f>IF(Q311=0,"—",(Q311*N311*1.2)/Q311)</f>
        <v>10510.5</v>
      </c>
      <c r="V311" s="24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s="1" customFormat="1" ht="38.25" x14ac:dyDescent="0.2">
      <c r="B312" s="18"/>
      <c r="C312" s="45"/>
      <c r="D312" s="45"/>
      <c r="E312" s="47">
        <v>304</v>
      </c>
      <c r="F312" s="31" t="s">
        <v>1275</v>
      </c>
      <c r="G312" s="20" t="s">
        <v>1276</v>
      </c>
      <c r="H312" s="19" t="s">
        <v>1887</v>
      </c>
      <c r="I312" s="20" t="s">
        <v>447</v>
      </c>
      <c r="J312" s="19" t="s">
        <v>11</v>
      </c>
      <c r="K312" s="21">
        <v>1</v>
      </c>
      <c r="L312" s="51" t="s">
        <v>26</v>
      </c>
      <c r="M312" s="62">
        <v>9413</v>
      </c>
      <c r="N312" s="63">
        <f>ROUND(M312*1.001/K312,2)</f>
        <v>9422.41</v>
      </c>
      <c r="O312" s="54"/>
      <c r="P312" s="77"/>
      <c r="Q312" s="80">
        <f>K312</f>
        <v>1</v>
      </c>
      <c r="R312" s="23">
        <f>ROUND(Q312*N312,2)</f>
        <v>9422.41</v>
      </c>
      <c r="S312" s="22">
        <f>T312-R312</f>
        <v>1884.4799999999996</v>
      </c>
      <c r="T312" s="73">
        <f>ROUND(Q312*N312*1.2,2)</f>
        <v>11306.89</v>
      </c>
      <c r="U312" s="68">
        <f>IF(Q312=0,"—",(Q312*N312*1.2)/Q312)</f>
        <v>11306.892</v>
      </c>
      <c r="V312" s="24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s="1" customFormat="1" ht="38.25" x14ac:dyDescent="0.2">
      <c r="B313" s="18"/>
      <c r="C313" s="45"/>
      <c r="D313" s="45"/>
      <c r="E313" s="47">
        <v>305</v>
      </c>
      <c r="F313" s="31" t="s">
        <v>1277</v>
      </c>
      <c r="G313" s="20" t="s">
        <v>1278</v>
      </c>
      <c r="H313" s="19" t="s">
        <v>1887</v>
      </c>
      <c r="I313" s="20" t="s">
        <v>448</v>
      </c>
      <c r="J313" s="19" t="s">
        <v>11</v>
      </c>
      <c r="K313" s="21">
        <v>17</v>
      </c>
      <c r="L313" s="51" t="s">
        <v>26</v>
      </c>
      <c r="M313" s="62">
        <v>1025.44</v>
      </c>
      <c r="N313" s="63">
        <f>ROUND(M313*1.001/K313,2)</f>
        <v>60.38</v>
      </c>
      <c r="O313" s="54"/>
      <c r="P313" s="77"/>
      <c r="Q313" s="80">
        <f>K313</f>
        <v>17</v>
      </c>
      <c r="R313" s="23">
        <f>ROUND(Q313*N313,2)</f>
        <v>1026.46</v>
      </c>
      <c r="S313" s="22">
        <f>T313-R313</f>
        <v>205.28999999999996</v>
      </c>
      <c r="T313" s="73">
        <f>ROUND(Q313*N313*1.2,2)</f>
        <v>1231.75</v>
      </c>
      <c r="U313" s="68">
        <f>IF(Q313=0,"—",(Q313*N313*1.2)/Q313)</f>
        <v>72.456000000000003</v>
      </c>
      <c r="V313" s="24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s="1" customFormat="1" ht="38.25" x14ac:dyDescent="0.2">
      <c r="B314" s="18"/>
      <c r="C314" s="45"/>
      <c r="D314" s="45"/>
      <c r="E314" s="47">
        <v>306</v>
      </c>
      <c r="F314" s="31" t="s">
        <v>853</v>
      </c>
      <c r="G314" s="20" t="s">
        <v>24</v>
      </c>
      <c r="H314" s="19" t="s">
        <v>1887</v>
      </c>
      <c r="I314" s="20" t="s">
        <v>449</v>
      </c>
      <c r="J314" s="19" t="s">
        <v>11</v>
      </c>
      <c r="K314" s="21">
        <v>2</v>
      </c>
      <c r="L314" s="51" t="s">
        <v>26</v>
      </c>
      <c r="M314" s="62">
        <v>29500</v>
      </c>
      <c r="N314" s="63">
        <f>ROUND(M314*1.001/K314,2)</f>
        <v>14764.75</v>
      </c>
      <c r="O314" s="54"/>
      <c r="P314" s="77"/>
      <c r="Q314" s="80">
        <f>K314</f>
        <v>2</v>
      </c>
      <c r="R314" s="23">
        <f>ROUND(Q314*N314,2)</f>
        <v>29529.5</v>
      </c>
      <c r="S314" s="22">
        <f>T314-R314</f>
        <v>5905.9000000000015</v>
      </c>
      <c r="T314" s="73">
        <f>ROUND(Q314*N314*1.2,2)</f>
        <v>35435.4</v>
      </c>
      <c r="U314" s="68">
        <f>IF(Q314=0,"—",(Q314*N314*1.2)/Q314)</f>
        <v>17717.7</v>
      </c>
      <c r="V314" s="24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s="1" customFormat="1" ht="38.25" x14ac:dyDescent="0.2">
      <c r="B315" s="18"/>
      <c r="C315" s="45"/>
      <c r="D315" s="45"/>
      <c r="E315" s="47">
        <v>307</v>
      </c>
      <c r="F315" s="31" t="s">
        <v>1279</v>
      </c>
      <c r="G315" s="20" t="s">
        <v>24</v>
      </c>
      <c r="H315" s="19" t="s">
        <v>1887</v>
      </c>
      <c r="I315" s="20" t="s">
        <v>450</v>
      </c>
      <c r="J315" s="19" t="s">
        <v>11</v>
      </c>
      <c r="K315" s="21">
        <v>1</v>
      </c>
      <c r="L315" s="51" t="s">
        <v>26</v>
      </c>
      <c r="M315" s="62">
        <v>8750</v>
      </c>
      <c r="N315" s="63">
        <f>ROUND(M315*1.001/K315,2)</f>
        <v>8758.75</v>
      </c>
      <c r="O315" s="54"/>
      <c r="P315" s="77"/>
      <c r="Q315" s="80">
        <f>K315</f>
        <v>1</v>
      </c>
      <c r="R315" s="23">
        <f>ROUND(Q315*N315,2)</f>
        <v>8758.75</v>
      </c>
      <c r="S315" s="22">
        <f>T315-R315</f>
        <v>1751.75</v>
      </c>
      <c r="T315" s="73">
        <f>ROUND(Q315*N315*1.2,2)</f>
        <v>10510.5</v>
      </c>
      <c r="U315" s="68">
        <f>IF(Q315=0,"—",(Q315*N315*1.2)/Q315)</f>
        <v>10510.5</v>
      </c>
      <c r="V315" s="24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s="1" customFormat="1" ht="38.25" x14ac:dyDescent="0.2">
      <c r="B316" s="18"/>
      <c r="C316" s="45"/>
      <c r="D316" s="45"/>
      <c r="E316" s="47">
        <v>308</v>
      </c>
      <c r="F316" s="31" t="s">
        <v>1280</v>
      </c>
      <c r="G316" s="20" t="s">
        <v>24</v>
      </c>
      <c r="H316" s="19" t="s">
        <v>1887</v>
      </c>
      <c r="I316" s="20" t="s">
        <v>451</v>
      </c>
      <c r="J316" s="19" t="s">
        <v>11</v>
      </c>
      <c r="K316" s="21">
        <v>1</v>
      </c>
      <c r="L316" s="51" t="s">
        <v>26</v>
      </c>
      <c r="M316" s="62">
        <v>11250</v>
      </c>
      <c r="N316" s="63">
        <f>ROUND(M316*1.001/K316,2)</f>
        <v>11261.25</v>
      </c>
      <c r="O316" s="54"/>
      <c r="P316" s="77"/>
      <c r="Q316" s="80">
        <f>K316</f>
        <v>1</v>
      </c>
      <c r="R316" s="23">
        <f>ROUND(Q316*N316,2)</f>
        <v>11261.25</v>
      </c>
      <c r="S316" s="22">
        <f>T316-R316</f>
        <v>2252.25</v>
      </c>
      <c r="T316" s="73">
        <f>ROUND(Q316*N316*1.2,2)</f>
        <v>13513.5</v>
      </c>
      <c r="U316" s="68">
        <f>IF(Q316=0,"—",(Q316*N316*1.2)/Q316)</f>
        <v>13513.5</v>
      </c>
      <c r="V316" s="24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s="1" customFormat="1" ht="38.25" x14ac:dyDescent="0.2">
      <c r="B317" s="18"/>
      <c r="C317" s="45"/>
      <c r="D317" s="45"/>
      <c r="E317" s="47">
        <v>309</v>
      </c>
      <c r="F317" s="31" t="s">
        <v>1281</v>
      </c>
      <c r="G317" s="20" t="s">
        <v>24</v>
      </c>
      <c r="H317" s="19" t="s">
        <v>1887</v>
      </c>
      <c r="I317" s="20" t="s">
        <v>452</v>
      </c>
      <c r="J317" s="19" t="s">
        <v>11</v>
      </c>
      <c r="K317" s="21">
        <v>2</v>
      </c>
      <c r="L317" s="51" t="s">
        <v>26</v>
      </c>
      <c r="M317" s="62">
        <v>1849</v>
      </c>
      <c r="N317" s="63">
        <f>ROUND(M317*1.001/K317,2)</f>
        <v>925.42</v>
      </c>
      <c r="O317" s="54"/>
      <c r="P317" s="77"/>
      <c r="Q317" s="80">
        <f>K317</f>
        <v>2</v>
      </c>
      <c r="R317" s="23">
        <f>ROUND(Q317*N317,2)</f>
        <v>1850.84</v>
      </c>
      <c r="S317" s="22">
        <f>T317-R317</f>
        <v>370.1700000000003</v>
      </c>
      <c r="T317" s="73">
        <f>ROUND(Q317*N317*1.2,2)</f>
        <v>2221.0100000000002</v>
      </c>
      <c r="U317" s="68">
        <f>IF(Q317=0,"—",(Q317*N317*1.2)/Q317)</f>
        <v>1110.5039999999999</v>
      </c>
      <c r="V317" s="24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s="1" customFormat="1" ht="38.25" x14ac:dyDescent="0.2">
      <c r="B318" s="18"/>
      <c r="C318" s="45"/>
      <c r="D318" s="45"/>
      <c r="E318" s="47">
        <v>310</v>
      </c>
      <c r="F318" s="31" t="s">
        <v>1282</v>
      </c>
      <c r="G318" s="20" t="s">
        <v>24</v>
      </c>
      <c r="H318" s="19" t="s">
        <v>1887</v>
      </c>
      <c r="I318" s="20" t="s">
        <v>453</v>
      </c>
      <c r="J318" s="19" t="s">
        <v>11</v>
      </c>
      <c r="K318" s="21">
        <v>1</v>
      </c>
      <c r="L318" s="51" t="s">
        <v>26</v>
      </c>
      <c r="M318" s="62">
        <v>19800</v>
      </c>
      <c r="N318" s="63">
        <f>ROUND(M318*1.001/K318,2)</f>
        <v>19819.8</v>
      </c>
      <c r="O318" s="54"/>
      <c r="P318" s="77"/>
      <c r="Q318" s="80">
        <f>K318</f>
        <v>1</v>
      </c>
      <c r="R318" s="23">
        <f>ROUND(Q318*N318,2)</f>
        <v>19819.8</v>
      </c>
      <c r="S318" s="22">
        <f>T318-R318</f>
        <v>3963.9599999999991</v>
      </c>
      <c r="T318" s="73">
        <f>ROUND(Q318*N318*1.2,2)</f>
        <v>23783.759999999998</v>
      </c>
      <c r="U318" s="68">
        <f>IF(Q318=0,"—",(Q318*N318*1.2)/Q318)</f>
        <v>23783.759999999998</v>
      </c>
      <c r="V318" s="24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s="1" customFormat="1" ht="38.25" x14ac:dyDescent="0.2">
      <c r="B319" s="18"/>
      <c r="C319" s="45"/>
      <c r="D319" s="45"/>
      <c r="E319" s="47">
        <v>311</v>
      </c>
      <c r="F319" s="31" t="s">
        <v>1283</v>
      </c>
      <c r="G319" s="20" t="s">
        <v>24</v>
      </c>
      <c r="H319" s="19" t="s">
        <v>1887</v>
      </c>
      <c r="I319" s="20" t="s">
        <v>454</v>
      </c>
      <c r="J319" s="19" t="s">
        <v>11</v>
      </c>
      <c r="K319" s="21">
        <v>2</v>
      </c>
      <c r="L319" s="51" t="s">
        <v>26</v>
      </c>
      <c r="M319" s="62">
        <v>4000</v>
      </c>
      <c r="N319" s="63">
        <f>ROUND(M319*1.001/K319,2)</f>
        <v>2002</v>
      </c>
      <c r="O319" s="54"/>
      <c r="P319" s="77"/>
      <c r="Q319" s="80">
        <f>K319</f>
        <v>2</v>
      </c>
      <c r="R319" s="23">
        <f>ROUND(Q319*N319,2)</f>
        <v>4004</v>
      </c>
      <c r="S319" s="22">
        <f>T319-R319</f>
        <v>800.80000000000018</v>
      </c>
      <c r="T319" s="73">
        <f>ROUND(Q319*N319*1.2,2)</f>
        <v>4804.8</v>
      </c>
      <c r="U319" s="68">
        <f>IF(Q319=0,"—",(Q319*N319*1.2)/Q319)</f>
        <v>2402.4</v>
      </c>
      <c r="V319" s="24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s="1" customFormat="1" ht="38.25" x14ac:dyDescent="0.2">
      <c r="B320" s="18"/>
      <c r="C320" s="45"/>
      <c r="D320" s="45"/>
      <c r="E320" s="47">
        <v>312</v>
      </c>
      <c r="F320" s="31" t="s">
        <v>1284</v>
      </c>
      <c r="G320" s="20" t="s">
        <v>1285</v>
      </c>
      <c r="H320" s="19" t="s">
        <v>1887</v>
      </c>
      <c r="I320" s="20" t="s">
        <v>455</v>
      </c>
      <c r="J320" s="19" t="s">
        <v>11</v>
      </c>
      <c r="K320" s="21">
        <v>10</v>
      </c>
      <c r="L320" s="51" t="s">
        <v>26</v>
      </c>
      <c r="M320" s="62">
        <v>5507.8</v>
      </c>
      <c r="N320" s="63">
        <f>ROUND(M320*1.001/K320,2)</f>
        <v>551.33000000000004</v>
      </c>
      <c r="O320" s="54"/>
      <c r="P320" s="77"/>
      <c r="Q320" s="80">
        <f>K320</f>
        <v>10</v>
      </c>
      <c r="R320" s="23">
        <f>ROUND(Q320*N320,2)</f>
        <v>5513.3</v>
      </c>
      <c r="S320" s="22">
        <f>T320-R320</f>
        <v>1102.6599999999999</v>
      </c>
      <c r="T320" s="73">
        <f>ROUND(Q320*N320*1.2,2)</f>
        <v>6615.96</v>
      </c>
      <c r="U320" s="68">
        <f>IF(Q320=0,"—",(Q320*N320*1.2)/Q320)</f>
        <v>661.596</v>
      </c>
      <c r="V320" s="24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s="1" customFormat="1" ht="38.25" x14ac:dyDescent="0.2">
      <c r="B321" s="18"/>
      <c r="C321" s="45"/>
      <c r="D321" s="45"/>
      <c r="E321" s="47">
        <v>313</v>
      </c>
      <c r="F321" s="31" t="s">
        <v>1286</v>
      </c>
      <c r="G321" s="20">
        <v>3367000000</v>
      </c>
      <c r="H321" s="19" t="s">
        <v>1887</v>
      </c>
      <c r="I321" s="20" t="s">
        <v>456</v>
      </c>
      <c r="J321" s="19" t="s">
        <v>11</v>
      </c>
      <c r="K321" s="21">
        <v>2</v>
      </c>
      <c r="L321" s="51" t="s">
        <v>26</v>
      </c>
      <c r="M321" s="62">
        <v>42920.32</v>
      </c>
      <c r="N321" s="63">
        <f>ROUND(M321*1.001/K321,2)</f>
        <v>21481.62</v>
      </c>
      <c r="O321" s="54"/>
      <c r="P321" s="77"/>
      <c r="Q321" s="80">
        <f>K321</f>
        <v>2</v>
      </c>
      <c r="R321" s="23">
        <f>ROUND(Q321*N321,2)</f>
        <v>42963.24</v>
      </c>
      <c r="S321" s="22">
        <f>T321-R321</f>
        <v>8592.6500000000015</v>
      </c>
      <c r="T321" s="73">
        <f>ROUND(Q321*N321*1.2,2)</f>
        <v>51555.89</v>
      </c>
      <c r="U321" s="68">
        <f>IF(Q321=0,"—",(Q321*N321*1.2)/Q321)</f>
        <v>25777.944</v>
      </c>
      <c r="V321" s="24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s="1" customFormat="1" ht="38.25" x14ac:dyDescent="0.2">
      <c r="B322" s="18"/>
      <c r="C322" s="45"/>
      <c r="D322" s="45"/>
      <c r="E322" s="47">
        <v>314</v>
      </c>
      <c r="F322" s="31" t="s">
        <v>21</v>
      </c>
      <c r="G322" s="20" t="s">
        <v>24</v>
      </c>
      <c r="H322" s="19" t="s">
        <v>1887</v>
      </c>
      <c r="I322" s="20" t="s">
        <v>457</v>
      </c>
      <c r="J322" s="19" t="s">
        <v>11</v>
      </c>
      <c r="K322" s="21">
        <v>1</v>
      </c>
      <c r="L322" s="51" t="s">
        <v>26</v>
      </c>
      <c r="M322" s="62">
        <v>1955</v>
      </c>
      <c r="N322" s="63">
        <f>ROUND(M322*1.001/K322,2)</f>
        <v>1956.96</v>
      </c>
      <c r="O322" s="54"/>
      <c r="P322" s="77"/>
      <c r="Q322" s="80">
        <f>K322</f>
        <v>1</v>
      </c>
      <c r="R322" s="23">
        <f>ROUND(Q322*N322,2)</f>
        <v>1956.96</v>
      </c>
      <c r="S322" s="22">
        <f>T322-R322</f>
        <v>391.38999999999987</v>
      </c>
      <c r="T322" s="73">
        <f>ROUND(Q322*N322*1.2,2)</f>
        <v>2348.35</v>
      </c>
      <c r="U322" s="68">
        <f>IF(Q322=0,"—",(Q322*N322*1.2)/Q322)</f>
        <v>2348.3519999999999</v>
      </c>
      <c r="V322" s="24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s="1" customFormat="1" ht="38.25" x14ac:dyDescent="0.2">
      <c r="B323" s="18"/>
      <c r="C323" s="45"/>
      <c r="D323" s="45"/>
      <c r="E323" s="47">
        <v>315</v>
      </c>
      <c r="F323" s="31" t="s">
        <v>1287</v>
      </c>
      <c r="G323" s="20" t="s">
        <v>24</v>
      </c>
      <c r="H323" s="19" t="s">
        <v>1887</v>
      </c>
      <c r="I323" s="20" t="s">
        <v>458</v>
      </c>
      <c r="J323" s="19" t="s">
        <v>11</v>
      </c>
      <c r="K323" s="21">
        <v>2</v>
      </c>
      <c r="L323" s="51" t="s">
        <v>26</v>
      </c>
      <c r="M323" s="62">
        <v>10000</v>
      </c>
      <c r="N323" s="63">
        <f>ROUND(M323*1.001/K323,2)</f>
        <v>5005</v>
      </c>
      <c r="O323" s="54"/>
      <c r="P323" s="77"/>
      <c r="Q323" s="80">
        <f>K323</f>
        <v>2</v>
      </c>
      <c r="R323" s="23">
        <f>ROUND(Q323*N323,2)</f>
        <v>10010</v>
      </c>
      <c r="S323" s="22">
        <f>T323-R323</f>
        <v>2002</v>
      </c>
      <c r="T323" s="73">
        <f>ROUND(Q323*N323*1.2,2)</f>
        <v>12012</v>
      </c>
      <c r="U323" s="68">
        <f>IF(Q323=0,"—",(Q323*N323*1.2)/Q323)</f>
        <v>6006</v>
      </c>
      <c r="V323" s="24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s="1" customFormat="1" ht="38.25" x14ac:dyDescent="0.2">
      <c r="B324" s="18"/>
      <c r="C324" s="45"/>
      <c r="D324" s="45"/>
      <c r="E324" s="47">
        <v>316</v>
      </c>
      <c r="F324" s="31" t="s">
        <v>1288</v>
      </c>
      <c r="G324" s="20" t="s">
        <v>24</v>
      </c>
      <c r="H324" s="19" t="s">
        <v>1887</v>
      </c>
      <c r="I324" s="20" t="s">
        <v>459</v>
      </c>
      <c r="J324" s="19" t="s">
        <v>11</v>
      </c>
      <c r="K324" s="21">
        <v>1</v>
      </c>
      <c r="L324" s="51" t="s">
        <v>26</v>
      </c>
      <c r="M324" s="62">
        <v>3500</v>
      </c>
      <c r="N324" s="63">
        <f>ROUND(M324*1.001/K324,2)</f>
        <v>3503.5</v>
      </c>
      <c r="O324" s="54"/>
      <c r="P324" s="77"/>
      <c r="Q324" s="80">
        <f>K324</f>
        <v>1</v>
      </c>
      <c r="R324" s="23">
        <f>ROUND(Q324*N324,2)</f>
        <v>3503.5</v>
      </c>
      <c r="S324" s="22">
        <f>T324-R324</f>
        <v>700.69999999999982</v>
      </c>
      <c r="T324" s="73">
        <f>ROUND(Q324*N324*1.2,2)</f>
        <v>4204.2</v>
      </c>
      <c r="U324" s="68">
        <f>IF(Q324=0,"—",(Q324*N324*1.2)/Q324)</f>
        <v>4204.2</v>
      </c>
      <c r="V324" s="24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s="1" customFormat="1" ht="38.25" x14ac:dyDescent="0.2">
      <c r="B325" s="18"/>
      <c r="C325" s="45"/>
      <c r="D325" s="45"/>
      <c r="E325" s="47">
        <v>317</v>
      </c>
      <c r="F325" s="31" t="s">
        <v>1289</v>
      </c>
      <c r="G325" s="20">
        <v>5801000000</v>
      </c>
      <c r="H325" s="19" t="s">
        <v>1887</v>
      </c>
      <c r="I325" s="20" t="s">
        <v>460</v>
      </c>
      <c r="J325" s="19" t="s">
        <v>11</v>
      </c>
      <c r="K325" s="21">
        <v>13</v>
      </c>
      <c r="L325" s="51" t="s">
        <v>26</v>
      </c>
      <c r="M325" s="62">
        <v>5404.36</v>
      </c>
      <c r="N325" s="63">
        <f>ROUND(M325*1.001/K325,2)</f>
        <v>416.14</v>
      </c>
      <c r="O325" s="54"/>
      <c r="P325" s="77"/>
      <c r="Q325" s="80">
        <f>K325</f>
        <v>13</v>
      </c>
      <c r="R325" s="23">
        <f>ROUND(Q325*N325,2)</f>
        <v>5409.82</v>
      </c>
      <c r="S325" s="22">
        <f>T325-R325</f>
        <v>1081.96</v>
      </c>
      <c r="T325" s="73">
        <f>ROUND(Q325*N325*1.2,2)</f>
        <v>6491.78</v>
      </c>
      <c r="U325" s="68">
        <f>IF(Q325=0,"—",(Q325*N325*1.2)/Q325)</f>
        <v>499.36799999999999</v>
      </c>
      <c r="V325" s="24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s="1" customFormat="1" ht="38.25" x14ac:dyDescent="0.2">
      <c r="B326" s="18"/>
      <c r="C326" s="45"/>
      <c r="D326" s="45"/>
      <c r="E326" s="47">
        <v>318</v>
      </c>
      <c r="F326" s="31" t="s">
        <v>1290</v>
      </c>
      <c r="G326" s="20">
        <v>4439000000</v>
      </c>
      <c r="H326" s="19" t="s">
        <v>1887</v>
      </c>
      <c r="I326" s="20" t="s">
        <v>461</v>
      </c>
      <c r="J326" s="19" t="s">
        <v>11</v>
      </c>
      <c r="K326" s="21">
        <v>3</v>
      </c>
      <c r="L326" s="51" t="s">
        <v>26</v>
      </c>
      <c r="M326" s="62">
        <v>7821.09</v>
      </c>
      <c r="N326" s="63">
        <f>ROUND(M326*1.001/K326,2)</f>
        <v>2609.64</v>
      </c>
      <c r="O326" s="54"/>
      <c r="P326" s="77"/>
      <c r="Q326" s="80">
        <f>K326</f>
        <v>3</v>
      </c>
      <c r="R326" s="23">
        <f>ROUND(Q326*N326,2)</f>
        <v>7828.92</v>
      </c>
      <c r="S326" s="22">
        <f>T326-R326</f>
        <v>1565.7800000000007</v>
      </c>
      <c r="T326" s="73">
        <f>ROUND(Q326*N326*1.2,2)</f>
        <v>9394.7000000000007</v>
      </c>
      <c r="U326" s="68">
        <f>IF(Q326=0,"—",(Q326*N326*1.2)/Q326)</f>
        <v>3131.5679999999998</v>
      </c>
      <c r="V326" s="24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s="1" customFormat="1" ht="38.25" x14ac:dyDescent="0.2">
      <c r="B327" s="18"/>
      <c r="C327" s="45"/>
      <c r="D327" s="45"/>
      <c r="E327" s="47">
        <v>319</v>
      </c>
      <c r="F327" s="31" t="s">
        <v>1291</v>
      </c>
      <c r="G327" s="20">
        <v>442100000000</v>
      </c>
      <c r="H327" s="19" t="s">
        <v>1887</v>
      </c>
      <c r="I327" s="20" t="s">
        <v>462</v>
      </c>
      <c r="J327" s="19" t="s">
        <v>11</v>
      </c>
      <c r="K327" s="21">
        <v>4</v>
      </c>
      <c r="L327" s="51" t="s">
        <v>26</v>
      </c>
      <c r="M327" s="62">
        <v>8937.76</v>
      </c>
      <c r="N327" s="63">
        <f>ROUND(M327*1.001/K327,2)</f>
        <v>2236.67</v>
      </c>
      <c r="O327" s="54"/>
      <c r="P327" s="77"/>
      <c r="Q327" s="80">
        <f>K327</f>
        <v>4</v>
      </c>
      <c r="R327" s="23">
        <f>ROUND(Q327*N327,2)</f>
        <v>8946.68</v>
      </c>
      <c r="S327" s="22">
        <f>T327-R327</f>
        <v>1789.3400000000001</v>
      </c>
      <c r="T327" s="73">
        <f>ROUND(Q327*N327*1.2,2)</f>
        <v>10736.02</v>
      </c>
      <c r="U327" s="68">
        <f>IF(Q327=0,"—",(Q327*N327*1.2)/Q327)</f>
        <v>2684.0039999999999</v>
      </c>
      <c r="V327" s="24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s="1" customFormat="1" ht="38.25" x14ac:dyDescent="0.2">
      <c r="B328" s="18"/>
      <c r="C328" s="45"/>
      <c r="D328" s="45"/>
      <c r="E328" s="47">
        <v>320</v>
      </c>
      <c r="F328" s="31" t="s">
        <v>1292</v>
      </c>
      <c r="G328" s="20">
        <v>4420000000</v>
      </c>
      <c r="H328" s="19" t="s">
        <v>1887</v>
      </c>
      <c r="I328" s="20" t="s">
        <v>463</v>
      </c>
      <c r="J328" s="19" t="s">
        <v>11</v>
      </c>
      <c r="K328" s="21">
        <v>2</v>
      </c>
      <c r="L328" s="51" t="s">
        <v>26</v>
      </c>
      <c r="M328" s="62">
        <v>5483.66</v>
      </c>
      <c r="N328" s="63">
        <f>ROUND(M328*1.001/K328,2)</f>
        <v>2744.57</v>
      </c>
      <c r="O328" s="54"/>
      <c r="P328" s="77"/>
      <c r="Q328" s="80">
        <f>K328</f>
        <v>2</v>
      </c>
      <c r="R328" s="23">
        <f>ROUND(Q328*N328,2)</f>
        <v>5489.14</v>
      </c>
      <c r="S328" s="22">
        <f>T328-R328</f>
        <v>1097.83</v>
      </c>
      <c r="T328" s="73">
        <f>ROUND(Q328*N328*1.2,2)</f>
        <v>6586.97</v>
      </c>
      <c r="U328" s="68">
        <f>IF(Q328=0,"—",(Q328*N328*1.2)/Q328)</f>
        <v>3293.4839999999999</v>
      </c>
      <c r="V328" s="24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s="1" customFormat="1" ht="38.25" x14ac:dyDescent="0.2">
      <c r="B329" s="18"/>
      <c r="C329" s="45"/>
      <c r="D329" s="45"/>
      <c r="E329" s="47">
        <v>321</v>
      </c>
      <c r="F329" s="31" t="s">
        <v>1293</v>
      </c>
      <c r="G329" s="20" t="s">
        <v>24</v>
      </c>
      <c r="H329" s="19" t="s">
        <v>1887</v>
      </c>
      <c r="I329" s="20" t="s">
        <v>464</v>
      </c>
      <c r="J329" s="19" t="s">
        <v>11</v>
      </c>
      <c r="K329" s="21">
        <v>1</v>
      </c>
      <c r="L329" s="51" t="s">
        <v>26</v>
      </c>
      <c r="M329" s="62">
        <v>2030</v>
      </c>
      <c r="N329" s="63">
        <f>ROUND(M329*1.001/K329,2)</f>
        <v>2032.03</v>
      </c>
      <c r="O329" s="54"/>
      <c r="P329" s="77"/>
      <c r="Q329" s="80">
        <f>K329</f>
        <v>1</v>
      </c>
      <c r="R329" s="23">
        <f>ROUND(Q329*N329,2)</f>
        <v>2032.03</v>
      </c>
      <c r="S329" s="22">
        <f>T329-R329</f>
        <v>406.41000000000008</v>
      </c>
      <c r="T329" s="73">
        <f>ROUND(Q329*N329*1.2,2)</f>
        <v>2438.44</v>
      </c>
      <c r="U329" s="68">
        <f>IF(Q329=0,"—",(Q329*N329*1.2)/Q329)</f>
        <v>2438.4359999999997</v>
      </c>
      <c r="V329" s="24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s="1" customFormat="1" ht="38.25" x14ac:dyDescent="0.2">
      <c r="B330" s="18"/>
      <c r="C330" s="45"/>
      <c r="D330" s="45"/>
      <c r="E330" s="47">
        <v>322</v>
      </c>
      <c r="F330" s="31" t="s">
        <v>1294</v>
      </c>
      <c r="G330" s="20" t="s">
        <v>24</v>
      </c>
      <c r="H330" s="19" t="s">
        <v>1887</v>
      </c>
      <c r="I330" s="20" t="s">
        <v>465</v>
      </c>
      <c r="J330" s="19" t="s">
        <v>11</v>
      </c>
      <c r="K330" s="21">
        <v>3</v>
      </c>
      <c r="L330" s="51" t="s">
        <v>26</v>
      </c>
      <c r="M330" s="62">
        <v>36000</v>
      </c>
      <c r="N330" s="63">
        <f>ROUND(M330*1.001/K330,2)</f>
        <v>12012</v>
      </c>
      <c r="O330" s="54"/>
      <c r="P330" s="77"/>
      <c r="Q330" s="80">
        <f>K330</f>
        <v>3</v>
      </c>
      <c r="R330" s="23">
        <f>ROUND(Q330*N330,2)</f>
        <v>36036</v>
      </c>
      <c r="S330" s="22">
        <f>T330-R330</f>
        <v>7207.1999999999971</v>
      </c>
      <c r="T330" s="73">
        <f>ROUND(Q330*N330*1.2,2)</f>
        <v>43243.199999999997</v>
      </c>
      <c r="U330" s="68">
        <f>IF(Q330=0,"—",(Q330*N330*1.2)/Q330)</f>
        <v>14414.4</v>
      </c>
      <c r="V330" s="24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s="1" customFormat="1" ht="38.25" x14ac:dyDescent="0.2">
      <c r="B331" s="18"/>
      <c r="C331" s="45"/>
      <c r="D331" s="45"/>
      <c r="E331" s="47">
        <v>323</v>
      </c>
      <c r="F331" s="31" t="s">
        <v>1295</v>
      </c>
      <c r="G331" s="20" t="s">
        <v>24</v>
      </c>
      <c r="H331" s="19" t="s">
        <v>1887</v>
      </c>
      <c r="I331" s="20" t="s">
        <v>466</v>
      </c>
      <c r="J331" s="19" t="s">
        <v>11</v>
      </c>
      <c r="K331" s="21">
        <v>6</v>
      </c>
      <c r="L331" s="51" t="s">
        <v>26</v>
      </c>
      <c r="M331" s="62">
        <v>13500</v>
      </c>
      <c r="N331" s="63">
        <f>ROUND(M331*1.001/K331,2)</f>
        <v>2252.25</v>
      </c>
      <c r="O331" s="54"/>
      <c r="P331" s="77"/>
      <c r="Q331" s="80">
        <f>K331</f>
        <v>6</v>
      </c>
      <c r="R331" s="23">
        <f>ROUND(Q331*N331,2)</f>
        <v>13513.5</v>
      </c>
      <c r="S331" s="22">
        <f>T331-R331</f>
        <v>2702.7000000000007</v>
      </c>
      <c r="T331" s="73">
        <f>ROUND(Q331*N331*1.2,2)</f>
        <v>16216.2</v>
      </c>
      <c r="U331" s="68">
        <f>IF(Q331=0,"—",(Q331*N331*1.2)/Q331)</f>
        <v>2702.7</v>
      </c>
      <c r="V331" s="24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s="1" customFormat="1" ht="38.25" x14ac:dyDescent="0.2">
      <c r="B332" s="18"/>
      <c r="C332" s="45"/>
      <c r="D332" s="45"/>
      <c r="E332" s="47">
        <v>324</v>
      </c>
      <c r="F332" s="31" t="s">
        <v>1296</v>
      </c>
      <c r="G332" s="20" t="s">
        <v>24</v>
      </c>
      <c r="H332" s="19" t="s">
        <v>1887</v>
      </c>
      <c r="I332" s="20" t="s">
        <v>467</v>
      </c>
      <c r="J332" s="19" t="s">
        <v>11</v>
      </c>
      <c r="K332" s="21">
        <v>1</v>
      </c>
      <c r="L332" s="51" t="s">
        <v>26</v>
      </c>
      <c r="M332" s="62">
        <v>42900</v>
      </c>
      <c r="N332" s="63">
        <f>ROUND(M332*1.001/K332,2)</f>
        <v>42942.9</v>
      </c>
      <c r="O332" s="54"/>
      <c r="P332" s="77"/>
      <c r="Q332" s="80">
        <f>K332</f>
        <v>1</v>
      </c>
      <c r="R332" s="23">
        <f>ROUND(Q332*N332,2)</f>
        <v>42942.9</v>
      </c>
      <c r="S332" s="22">
        <f>T332-R332</f>
        <v>8588.5800000000017</v>
      </c>
      <c r="T332" s="73">
        <f>ROUND(Q332*N332*1.2,2)</f>
        <v>51531.48</v>
      </c>
      <c r="U332" s="68">
        <f>IF(Q332=0,"—",(Q332*N332*1.2)/Q332)</f>
        <v>51531.48</v>
      </c>
      <c r="V332" s="24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s="1" customFormat="1" ht="38.25" x14ac:dyDescent="0.2">
      <c r="B333" s="18"/>
      <c r="C333" s="45"/>
      <c r="D333" s="45"/>
      <c r="E333" s="47">
        <v>325</v>
      </c>
      <c r="F333" s="31" t="s">
        <v>1297</v>
      </c>
      <c r="G333" s="20" t="s">
        <v>1298</v>
      </c>
      <c r="H333" s="19" t="s">
        <v>1888</v>
      </c>
      <c r="I333" s="20" t="s">
        <v>468</v>
      </c>
      <c r="J333" s="19" t="s">
        <v>11</v>
      </c>
      <c r="K333" s="21">
        <v>10</v>
      </c>
      <c r="L333" s="51" t="s">
        <v>26</v>
      </c>
      <c r="M333" s="62">
        <v>950</v>
      </c>
      <c r="N333" s="63">
        <f>ROUND(M333*1.001/K333,2)</f>
        <v>95.1</v>
      </c>
      <c r="O333" s="54"/>
      <c r="P333" s="77"/>
      <c r="Q333" s="80">
        <f>K333</f>
        <v>10</v>
      </c>
      <c r="R333" s="23">
        <f>ROUND(Q333*N333,2)</f>
        <v>951</v>
      </c>
      <c r="S333" s="22">
        <f>T333-R333</f>
        <v>190.20000000000005</v>
      </c>
      <c r="T333" s="73">
        <f>ROUND(Q333*N333*1.2,2)</f>
        <v>1141.2</v>
      </c>
      <c r="U333" s="68">
        <f>IF(Q333=0,"—",(Q333*N333*1.2)/Q333)</f>
        <v>114.12</v>
      </c>
      <c r="V333" s="24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s="1" customFormat="1" ht="38.25" x14ac:dyDescent="0.2">
      <c r="B334" s="18"/>
      <c r="C334" s="45"/>
      <c r="D334" s="45"/>
      <c r="E334" s="47">
        <v>326</v>
      </c>
      <c r="F334" s="31" t="s">
        <v>1299</v>
      </c>
      <c r="G334" s="20" t="s">
        <v>24</v>
      </c>
      <c r="H334" s="19" t="s">
        <v>1888</v>
      </c>
      <c r="I334" s="20" t="s">
        <v>469</v>
      </c>
      <c r="J334" s="19" t="s">
        <v>11</v>
      </c>
      <c r="K334" s="21">
        <v>5</v>
      </c>
      <c r="L334" s="51" t="s">
        <v>26</v>
      </c>
      <c r="M334" s="62">
        <v>660</v>
      </c>
      <c r="N334" s="63">
        <f>ROUND(M334*1.001/K334,2)</f>
        <v>132.13</v>
      </c>
      <c r="O334" s="54"/>
      <c r="P334" s="77"/>
      <c r="Q334" s="80">
        <f>K334</f>
        <v>5</v>
      </c>
      <c r="R334" s="23">
        <f>ROUND(Q334*N334,2)</f>
        <v>660.65</v>
      </c>
      <c r="S334" s="22">
        <f>T334-R334</f>
        <v>132.13</v>
      </c>
      <c r="T334" s="73">
        <f>ROUND(Q334*N334*1.2,2)</f>
        <v>792.78</v>
      </c>
      <c r="U334" s="68">
        <f>IF(Q334=0,"—",(Q334*N334*1.2)/Q334)</f>
        <v>158.55599999999998</v>
      </c>
      <c r="V334" s="24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s="1" customFormat="1" ht="38.25" x14ac:dyDescent="0.2">
      <c r="B335" s="18"/>
      <c r="C335" s="45"/>
      <c r="D335" s="45"/>
      <c r="E335" s="47">
        <v>327</v>
      </c>
      <c r="F335" s="31" t="s">
        <v>1300</v>
      </c>
      <c r="G335" s="20" t="s">
        <v>1301</v>
      </c>
      <c r="H335" s="19" t="s">
        <v>1888</v>
      </c>
      <c r="I335" s="20" t="s">
        <v>470</v>
      </c>
      <c r="J335" s="19" t="s">
        <v>11</v>
      </c>
      <c r="K335" s="21">
        <v>2</v>
      </c>
      <c r="L335" s="51" t="s">
        <v>26</v>
      </c>
      <c r="M335" s="62">
        <v>1780</v>
      </c>
      <c r="N335" s="63">
        <f>ROUND(M335*1.001/K335,2)</f>
        <v>890.89</v>
      </c>
      <c r="O335" s="54"/>
      <c r="P335" s="77"/>
      <c r="Q335" s="80">
        <f>K335</f>
        <v>2</v>
      </c>
      <c r="R335" s="23">
        <f>ROUND(Q335*N335,2)</f>
        <v>1781.78</v>
      </c>
      <c r="S335" s="22">
        <f>T335-R335</f>
        <v>356.3599999999999</v>
      </c>
      <c r="T335" s="73">
        <f>ROUND(Q335*N335*1.2,2)</f>
        <v>2138.14</v>
      </c>
      <c r="U335" s="68">
        <f>IF(Q335=0,"—",(Q335*N335*1.2)/Q335)</f>
        <v>1069.068</v>
      </c>
      <c r="V335" s="24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s="1" customFormat="1" ht="38.25" x14ac:dyDescent="0.2">
      <c r="B336" s="18"/>
      <c r="C336" s="45"/>
      <c r="D336" s="45"/>
      <c r="E336" s="47">
        <v>328</v>
      </c>
      <c r="F336" s="31" t="s">
        <v>1302</v>
      </c>
      <c r="G336" s="20" t="s">
        <v>1303</v>
      </c>
      <c r="H336" s="19" t="s">
        <v>1888</v>
      </c>
      <c r="I336" s="20" t="s">
        <v>471</v>
      </c>
      <c r="J336" s="19" t="s">
        <v>11</v>
      </c>
      <c r="K336" s="21">
        <v>1</v>
      </c>
      <c r="L336" s="51" t="s">
        <v>26</v>
      </c>
      <c r="M336" s="62">
        <v>885</v>
      </c>
      <c r="N336" s="63">
        <f>ROUND(M336*1.001/K336,2)</f>
        <v>885.89</v>
      </c>
      <c r="O336" s="54"/>
      <c r="P336" s="77"/>
      <c r="Q336" s="80">
        <f>K336</f>
        <v>1</v>
      </c>
      <c r="R336" s="23">
        <f>ROUND(Q336*N336,2)</f>
        <v>885.89</v>
      </c>
      <c r="S336" s="22">
        <f>T336-R336</f>
        <v>177.17999999999995</v>
      </c>
      <c r="T336" s="73">
        <f>ROUND(Q336*N336*1.2,2)</f>
        <v>1063.07</v>
      </c>
      <c r="U336" s="68">
        <f>IF(Q336=0,"—",(Q336*N336*1.2)/Q336)</f>
        <v>1063.068</v>
      </c>
      <c r="V336" s="24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s="1" customFormat="1" ht="38.25" x14ac:dyDescent="0.2">
      <c r="B337" s="18"/>
      <c r="C337" s="45"/>
      <c r="D337" s="45"/>
      <c r="E337" s="47">
        <v>329</v>
      </c>
      <c r="F337" s="31" t="s">
        <v>1304</v>
      </c>
      <c r="G337" s="20" t="s">
        <v>1305</v>
      </c>
      <c r="H337" s="19" t="s">
        <v>1888</v>
      </c>
      <c r="I337" s="20" t="s">
        <v>472</v>
      </c>
      <c r="J337" s="19" t="s">
        <v>11</v>
      </c>
      <c r="K337" s="21">
        <v>1</v>
      </c>
      <c r="L337" s="51" t="s">
        <v>26</v>
      </c>
      <c r="M337" s="62">
        <v>4800</v>
      </c>
      <c r="N337" s="63">
        <f>ROUND(M337*1.001/K337,2)</f>
        <v>4804.8</v>
      </c>
      <c r="O337" s="54"/>
      <c r="P337" s="77"/>
      <c r="Q337" s="80">
        <f>K337</f>
        <v>1</v>
      </c>
      <c r="R337" s="23">
        <f>ROUND(Q337*N337,2)</f>
        <v>4804.8</v>
      </c>
      <c r="S337" s="22">
        <f>T337-R337</f>
        <v>960.96</v>
      </c>
      <c r="T337" s="73">
        <f>ROUND(Q337*N337*1.2,2)</f>
        <v>5765.76</v>
      </c>
      <c r="U337" s="68">
        <f>IF(Q337=0,"—",(Q337*N337*1.2)/Q337)</f>
        <v>5765.76</v>
      </c>
      <c r="V337" s="24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s="1" customFormat="1" ht="38.25" x14ac:dyDescent="0.2">
      <c r="B338" s="18"/>
      <c r="C338" s="45"/>
      <c r="D338" s="45"/>
      <c r="E338" s="47">
        <v>330</v>
      </c>
      <c r="F338" s="31" t="s">
        <v>1306</v>
      </c>
      <c r="G338" s="20" t="s">
        <v>1307</v>
      </c>
      <c r="H338" s="19" t="s">
        <v>1888</v>
      </c>
      <c r="I338" s="20" t="s">
        <v>473</v>
      </c>
      <c r="J338" s="19" t="s">
        <v>11</v>
      </c>
      <c r="K338" s="21">
        <v>2</v>
      </c>
      <c r="L338" s="51" t="s">
        <v>26</v>
      </c>
      <c r="M338" s="62">
        <v>33.9</v>
      </c>
      <c r="N338" s="63">
        <f>ROUND(M338*1.001/K338,2)</f>
        <v>16.97</v>
      </c>
      <c r="O338" s="54"/>
      <c r="P338" s="77"/>
      <c r="Q338" s="80">
        <f>K338</f>
        <v>2</v>
      </c>
      <c r="R338" s="23">
        <f>ROUND(Q338*N338,2)</f>
        <v>33.94</v>
      </c>
      <c r="S338" s="22">
        <f>T338-R338</f>
        <v>6.7899999999999991</v>
      </c>
      <c r="T338" s="73">
        <f>ROUND(Q338*N338*1.2,2)</f>
        <v>40.729999999999997</v>
      </c>
      <c r="U338" s="68">
        <f>IF(Q338=0,"—",(Q338*N338*1.2)/Q338)</f>
        <v>20.363999999999997</v>
      </c>
      <c r="V338" s="24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s="1" customFormat="1" ht="38.25" x14ac:dyDescent="0.2">
      <c r="B339" s="18"/>
      <c r="C339" s="45"/>
      <c r="D339" s="45"/>
      <c r="E339" s="47">
        <v>331</v>
      </c>
      <c r="F339" s="31" t="s">
        <v>1308</v>
      </c>
      <c r="G339" s="20" t="s">
        <v>1309</v>
      </c>
      <c r="H339" s="19" t="s">
        <v>1888</v>
      </c>
      <c r="I339" s="20" t="s">
        <v>474</v>
      </c>
      <c r="J339" s="19" t="s">
        <v>11</v>
      </c>
      <c r="K339" s="21">
        <v>3</v>
      </c>
      <c r="L339" s="51" t="s">
        <v>26</v>
      </c>
      <c r="M339" s="62">
        <v>3816</v>
      </c>
      <c r="N339" s="63">
        <f>ROUND(M339*1.001/K339,2)</f>
        <v>1273.27</v>
      </c>
      <c r="O339" s="54"/>
      <c r="P339" s="77"/>
      <c r="Q339" s="80">
        <f>K339</f>
        <v>3</v>
      </c>
      <c r="R339" s="23">
        <f>ROUND(Q339*N339,2)</f>
        <v>3819.81</v>
      </c>
      <c r="S339" s="22">
        <f>T339-R339</f>
        <v>763.96000000000049</v>
      </c>
      <c r="T339" s="73">
        <f>ROUND(Q339*N339*1.2,2)</f>
        <v>4583.7700000000004</v>
      </c>
      <c r="U339" s="68">
        <f>IF(Q339=0,"—",(Q339*N339*1.2)/Q339)</f>
        <v>1527.924</v>
      </c>
      <c r="V339" s="24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s="1" customFormat="1" ht="38.25" x14ac:dyDescent="0.2">
      <c r="B340" s="18"/>
      <c r="C340" s="45"/>
      <c r="D340" s="45"/>
      <c r="E340" s="47">
        <v>332</v>
      </c>
      <c r="F340" s="31" t="s">
        <v>1310</v>
      </c>
      <c r="G340" s="20" t="s">
        <v>24</v>
      </c>
      <c r="H340" s="19" t="s">
        <v>1888</v>
      </c>
      <c r="I340" s="20" t="s">
        <v>475</v>
      </c>
      <c r="J340" s="19" t="s">
        <v>11</v>
      </c>
      <c r="K340" s="21">
        <v>2</v>
      </c>
      <c r="L340" s="51" t="s">
        <v>26</v>
      </c>
      <c r="M340" s="62">
        <v>250</v>
      </c>
      <c r="N340" s="63">
        <f>ROUND(M340*1.001/K340,2)</f>
        <v>125.13</v>
      </c>
      <c r="O340" s="54"/>
      <c r="P340" s="77"/>
      <c r="Q340" s="80">
        <f>K340</f>
        <v>2</v>
      </c>
      <c r="R340" s="23">
        <f>ROUND(Q340*N340,2)</f>
        <v>250.26</v>
      </c>
      <c r="S340" s="22">
        <f>T340-R340</f>
        <v>50.050000000000011</v>
      </c>
      <c r="T340" s="73">
        <f>ROUND(Q340*N340*1.2,2)</f>
        <v>300.31</v>
      </c>
      <c r="U340" s="68">
        <f>IF(Q340=0,"—",(Q340*N340*1.2)/Q340)</f>
        <v>150.15599999999998</v>
      </c>
      <c r="V340" s="24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s="1" customFormat="1" ht="38.25" x14ac:dyDescent="0.2">
      <c r="B341" s="18"/>
      <c r="C341" s="45"/>
      <c r="D341" s="45"/>
      <c r="E341" s="47">
        <v>333</v>
      </c>
      <c r="F341" s="31" t="s">
        <v>1311</v>
      </c>
      <c r="G341" s="20" t="s">
        <v>24</v>
      </c>
      <c r="H341" s="19" t="s">
        <v>1888</v>
      </c>
      <c r="I341" s="20" t="s">
        <v>476</v>
      </c>
      <c r="J341" s="19" t="s">
        <v>11</v>
      </c>
      <c r="K341" s="21">
        <v>1</v>
      </c>
      <c r="L341" s="51" t="s">
        <v>26</v>
      </c>
      <c r="M341" s="62">
        <v>1010</v>
      </c>
      <c r="N341" s="63">
        <f>ROUND(M341*1.001/K341,2)</f>
        <v>1011.01</v>
      </c>
      <c r="O341" s="54"/>
      <c r="P341" s="77"/>
      <c r="Q341" s="80">
        <f>K341</f>
        <v>1</v>
      </c>
      <c r="R341" s="23">
        <f>ROUND(Q341*N341,2)</f>
        <v>1011.01</v>
      </c>
      <c r="S341" s="22">
        <f>T341-R341</f>
        <v>202.20000000000005</v>
      </c>
      <c r="T341" s="73">
        <f>ROUND(Q341*N341*1.2,2)</f>
        <v>1213.21</v>
      </c>
      <c r="U341" s="68">
        <f>IF(Q341=0,"—",(Q341*N341*1.2)/Q341)</f>
        <v>1213.212</v>
      </c>
      <c r="V341" s="24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s="1" customFormat="1" ht="38.25" x14ac:dyDescent="0.2">
      <c r="B342" s="18"/>
      <c r="C342" s="45"/>
      <c r="D342" s="45"/>
      <c r="E342" s="47">
        <v>334</v>
      </c>
      <c r="F342" s="31" t="s">
        <v>1312</v>
      </c>
      <c r="G342" s="20" t="s">
        <v>24</v>
      </c>
      <c r="H342" s="19" t="s">
        <v>1888</v>
      </c>
      <c r="I342" s="20" t="s">
        <v>477</v>
      </c>
      <c r="J342" s="19" t="s">
        <v>11</v>
      </c>
      <c r="K342" s="21">
        <v>4</v>
      </c>
      <c r="L342" s="51" t="s">
        <v>26</v>
      </c>
      <c r="M342" s="62">
        <v>240</v>
      </c>
      <c r="N342" s="63">
        <f>ROUND(M342*1.001/K342,2)</f>
        <v>60.06</v>
      </c>
      <c r="O342" s="54"/>
      <c r="P342" s="77"/>
      <c r="Q342" s="80">
        <f>K342</f>
        <v>4</v>
      </c>
      <c r="R342" s="23">
        <f>ROUND(Q342*N342,2)</f>
        <v>240.24</v>
      </c>
      <c r="S342" s="22">
        <f>T342-R342</f>
        <v>48.050000000000011</v>
      </c>
      <c r="T342" s="73">
        <f>ROUND(Q342*N342*1.2,2)</f>
        <v>288.29000000000002</v>
      </c>
      <c r="U342" s="68">
        <f>IF(Q342=0,"—",(Q342*N342*1.2)/Q342)</f>
        <v>72.072000000000003</v>
      </c>
      <c r="V342" s="24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s="1" customFormat="1" ht="38.25" x14ac:dyDescent="0.2">
      <c r="B343" s="18"/>
      <c r="C343" s="45"/>
      <c r="D343" s="45"/>
      <c r="E343" s="47">
        <v>335</v>
      </c>
      <c r="F343" s="31" t="s">
        <v>1313</v>
      </c>
      <c r="G343" s="20" t="s">
        <v>24</v>
      </c>
      <c r="H343" s="19" t="s">
        <v>1888</v>
      </c>
      <c r="I343" s="20" t="s">
        <v>478</v>
      </c>
      <c r="J343" s="19" t="s">
        <v>11</v>
      </c>
      <c r="K343" s="21">
        <v>2</v>
      </c>
      <c r="L343" s="51" t="s">
        <v>26</v>
      </c>
      <c r="M343" s="62">
        <v>630</v>
      </c>
      <c r="N343" s="63">
        <f>ROUND(M343*1.001/K343,2)</f>
        <v>315.32</v>
      </c>
      <c r="O343" s="54"/>
      <c r="P343" s="77"/>
      <c r="Q343" s="80">
        <f>K343</f>
        <v>2</v>
      </c>
      <c r="R343" s="23">
        <f>ROUND(Q343*N343,2)</f>
        <v>630.64</v>
      </c>
      <c r="S343" s="22">
        <f>T343-R343</f>
        <v>126.13</v>
      </c>
      <c r="T343" s="73">
        <f>ROUND(Q343*N343*1.2,2)</f>
        <v>756.77</v>
      </c>
      <c r="U343" s="68">
        <f>IF(Q343=0,"—",(Q343*N343*1.2)/Q343)</f>
        <v>378.38399999999996</v>
      </c>
      <c r="V343" s="24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s="1" customFormat="1" ht="38.25" x14ac:dyDescent="0.2">
      <c r="B344" s="18"/>
      <c r="C344" s="45"/>
      <c r="D344" s="45"/>
      <c r="E344" s="47">
        <v>336</v>
      </c>
      <c r="F344" s="31" t="s">
        <v>853</v>
      </c>
      <c r="G344" s="20" t="s">
        <v>24</v>
      </c>
      <c r="H344" s="19" t="s">
        <v>1888</v>
      </c>
      <c r="I344" s="20" t="s">
        <v>479</v>
      </c>
      <c r="J344" s="19" t="s">
        <v>11</v>
      </c>
      <c r="K344" s="21">
        <v>2</v>
      </c>
      <c r="L344" s="51" t="s">
        <v>26</v>
      </c>
      <c r="M344" s="62">
        <v>2720</v>
      </c>
      <c r="N344" s="63">
        <f>ROUND(M344*1.001/K344,2)</f>
        <v>1361.36</v>
      </c>
      <c r="O344" s="54"/>
      <c r="P344" s="77"/>
      <c r="Q344" s="80">
        <f>K344</f>
        <v>2</v>
      </c>
      <c r="R344" s="23">
        <f>ROUND(Q344*N344,2)</f>
        <v>2722.72</v>
      </c>
      <c r="S344" s="22">
        <f>T344-R344</f>
        <v>544.54000000000042</v>
      </c>
      <c r="T344" s="73">
        <f>ROUND(Q344*N344*1.2,2)</f>
        <v>3267.26</v>
      </c>
      <c r="U344" s="68">
        <f>IF(Q344=0,"—",(Q344*N344*1.2)/Q344)</f>
        <v>1633.6319999999998</v>
      </c>
      <c r="V344" s="2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s="1" customFormat="1" ht="38.25" x14ac:dyDescent="0.2">
      <c r="B345" s="18"/>
      <c r="C345" s="45"/>
      <c r="D345" s="45"/>
      <c r="E345" s="47">
        <v>337</v>
      </c>
      <c r="F345" s="31" t="s">
        <v>1314</v>
      </c>
      <c r="G345" s="20" t="s">
        <v>24</v>
      </c>
      <c r="H345" s="19" t="s">
        <v>1888</v>
      </c>
      <c r="I345" s="20" t="s">
        <v>480</v>
      </c>
      <c r="J345" s="19" t="s">
        <v>11</v>
      </c>
      <c r="K345" s="21">
        <v>2</v>
      </c>
      <c r="L345" s="51" t="s">
        <v>26</v>
      </c>
      <c r="M345" s="62">
        <v>770</v>
      </c>
      <c r="N345" s="63">
        <f>ROUND(M345*1.001/K345,2)</f>
        <v>385.39</v>
      </c>
      <c r="O345" s="54"/>
      <c r="P345" s="77"/>
      <c r="Q345" s="80">
        <f>K345</f>
        <v>2</v>
      </c>
      <c r="R345" s="23">
        <f>ROUND(Q345*N345,2)</f>
        <v>770.78</v>
      </c>
      <c r="S345" s="22">
        <f>T345-R345</f>
        <v>154.16000000000008</v>
      </c>
      <c r="T345" s="73">
        <f>ROUND(Q345*N345*1.2,2)</f>
        <v>924.94</v>
      </c>
      <c r="U345" s="68">
        <f>IF(Q345=0,"—",(Q345*N345*1.2)/Q345)</f>
        <v>462.46799999999996</v>
      </c>
      <c r="V345" s="2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s="1" customFormat="1" ht="38.25" x14ac:dyDescent="0.2">
      <c r="B346" s="18"/>
      <c r="C346" s="45"/>
      <c r="D346" s="45"/>
      <c r="E346" s="47">
        <v>338</v>
      </c>
      <c r="F346" s="31" t="s">
        <v>1315</v>
      </c>
      <c r="G346" s="20" t="s">
        <v>24</v>
      </c>
      <c r="H346" s="19" t="s">
        <v>1888</v>
      </c>
      <c r="I346" s="20" t="s">
        <v>481</v>
      </c>
      <c r="J346" s="19" t="s">
        <v>11</v>
      </c>
      <c r="K346" s="21">
        <v>2</v>
      </c>
      <c r="L346" s="51" t="s">
        <v>26</v>
      </c>
      <c r="M346" s="62">
        <v>450</v>
      </c>
      <c r="N346" s="63">
        <f>ROUND(M346*1.001/K346,2)</f>
        <v>225.23</v>
      </c>
      <c r="O346" s="54"/>
      <c r="P346" s="77"/>
      <c r="Q346" s="80">
        <f>K346</f>
        <v>2</v>
      </c>
      <c r="R346" s="23">
        <f>ROUND(Q346*N346,2)</f>
        <v>450.46</v>
      </c>
      <c r="S346" s="22">
        <f>T346-R346</f>
        <v>90.089999999999975</v>
      </c>
      <c r="T346" s="73">
        <f>ROUND(Q346*N346*1.2,2)</f>
        <v>540.54999999999995</v>
      </c>
      <c r="U346" s="68">
        <f>IF(Q346=0,"—",(Q346*N346*1.2)/Q346)</f>
        <v>270.27599999999995</v>
      </c>
      <c r="V346" s="2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s="1" customFormat="1" ht="38.25" x14ac:dyDescent="0.2">
      <c r="B347" s="18"/>
      <c r="C347" s="45"/>
      <c r="D347" s="45"/>
      <c r="E347" s="47">
        <v>339</v>
      </c>
      <c r="F347" s="31" t="s">
        <v>1316</v>
      </c>
      <c r="G347" s="20" t="s">
        <v>24</v>
      </c>
      <c r="H347" s="19" t="s">
        <v>1888</v>
      </c>
      <c r="I347" s="20" t="s">
        <v>482</v>
      </c>
      <c r="J347" s="19" t="s">
        <v>11</v>
      </c>
      <c r="K347" s="21">
        <v>1</v>
      </c>
      <c r="L347" s="51" t="s">
        <v>26</v>
      </c>
      <c r="M347" s="62">
        <v>1065</v>
      </c>
      <c r="N347" s="63">
        <f>ROUND(M347*1.001/K347,2)</f>
        <v>1066.07</v>
      </c>
      <c r="O347" s="54"/>
      <c r="P347" s="77"/>
      <c r="Q347" s="80">
        <f>K347</f>
        <v>1</v>
      </c>
      <c r="R347" s="23">
        <f>ROUND(Q347*N347,2)</f>
        <v>1066.07</v>
      </c>
      <c r="S347" s="22">
        <f>T347-R347</f>
        <v>213.21000000000004</v>
      </c>
      <c r="T347" s="73">
        <f>ROUND(Q347*N347*1.2,2)</f>
        <v>1279.28</v>
      </c>
      <c r="U347" s="68">
        <f>IF(Q347=0,"—",(Q347*N347*1.2)/Q347)</f>
        <v>1279.2839999999999</v>
      </c>
      <c r="V347" s="24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s="1" customFormat="1" ht="38.25" x14ac:dyDescent="0.2">
      <c r="B348" s="18"/>
      <c r="C348" s="45"/>
      <c r="D348" s="45"/>
      <c r="E348" s="47">
        <v>340</v>
      </c>
      <c r="F348" s="31" t="s">
        <v>1317</v>
      </c>
      <c r="G348" s="20">
        <v>108710</v>
      </c>
      <c r="H348" s="19" t="s">
        <v>1888</v>
      </c>
      <c r="I348" s="20" t="s">
        <v>483</v>
      </c>
      <c r="J348" s="19" t="s">
        <v>11</v>
      </c>
      <c r="K348" s="21">
        <v>2</v>
      </c>
      <c r="L348" s="51" t="s">
        <v>26</v>
      </c>
      <c r="M348" s="62">
        <v>356</v>
      </c>
      <c r="N348" s="63">
        <f>ROUND(M348*1.001/K348,2)</f>
        <v>178.18</v>
      </c>
      <c r="O348" s="54"/>
      <c r="P348" s="77"/>
      <c r="Q348" s="80">
        <f>K348</f>
        <v>2</v>
      </c>
      <c r="R348" s="23">
        <f>ROUND(Q348*N348,2)</f>
        <v>356.36</v>
      </c>
      <c r="S348" s="22">
        <f>T348-R348</f>
        <v>71.269999999999982</v>
      </c>
      <c r="T348" s="73">
        <f>ROUND(Q348*N348*1.2,2)</f>
        <v>427.63</v>
      </c>
      <c r="U348" s="68">
        <f>IF(Q348=0,"—",(Q348*N348*1.2)/Q348)</f>
        <v>213.816</v>
      </c>
      <c r="V348" s="24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s="1" customFormat="1" ht="38.25" x14ac:dyDescent="0.2">
      <c r="B349" s="18"/>
      <c r="C349" s="45"/>
      <c r="D349" s="45"/>
      <c r="E349" s="47">
        <v>341</v>
      </c>
      <c r="F349" s="31" t="s">
        <v>1318</v>
      </c>
      <c r="G349" s="20" t="s">
        <v>1319</v>
      </c>
      <c r="H349" s="19" t="s">
        <v>1888</v>
      </c>
      <c r="I349" s="20" t="s">
        <v>484</v>
      </c>
      <c r="J349" s="19" t="s">
        <v>11</v>
      </c>
      <c r="K349" s="21">
        <v>2</v>
      </c>
      <c r="L349" s="51" t="s">
        <v>26</v>
      </c>
      <c r="M349" s="62">
        <v>2150</v>
      </c>
      <c r="N349" s="63">
        <f>ROUND(M349*1.001/K349,2)</f>
        <v>1076.08</v>
      </c>
      <c r="O349" s="54"/>
      <c r="P349" s="77"/>
      <c r="Q349" s="80">
        <f>K349</f>
        <v>2</v>
      </c>
      <c r="R349" s="23">
        <f>ROUND(Q349*N349,2)</f>
        <v>2152.16</v>
      </c>
      <c r="S349" s="22">
        <f>T349-R349</f>
        <v>430.43000000000029</v>
      </c>
      <c r="T349" s="73">
        <f>ROUND(Q349*N349*1.2,2)</f>
        <v>2582.59</v>
      </c>
      <c r="U349" s="68">
        <f>IF(Q349=0,"—",(Q349*N349*1.2)/Q349)</f>
        <v>1291.2959999999998</v>
      </c>
      <c r="V349" s="24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s="1" customFormat="1" ht="38.25" x14ac:dyDescent="0.2">
      <c r="B350" s="18"/>
      <c r="C350" s="45"/>
      <c r="D350" s="45"/>
      <c r="E350" s="47">
        <v>342</v>
      </c>
      <c r="F350" s="31" t="s">
        <v>1320</v>
      </c>
      <c r="G350" s="20" t="s">
        <v>1321</v>
      </c>
      <c r="H350" s="19" t="s">
        <v>1888</v>
      </c>
      <c r="I350" s="20" t="s">
        <v>485</v>
      </c>
      <c r="J350" s="19" t="s">
        <v>11</v>
      </c>
      <c r="K350" s="21">
        <v>2</v>
      </c>
      <c r="L350" s="51" t="s">
        <v>26</v>
      </c>
      <c r="M350" s="62">
        <v>2688</v>
      </c>
      <c r="N350" s="63">
        <f>ROUND(M350*1.001/K350,2)</f>
        <v>1345.34</v>
      </c>
      <c r="O350" s="54"/>
      <c r="P350" s="77"/>
      <c r="Q350" s="80">
        <f>K350</f>
        <v>2</v>
      </c>
      <c r="R350" s="23">
        <f>ROUND(Q350*N350,2)</f>
        <v>2690.68</v>
      </c>
      <c r="S350" s="22">
        <f>T350-R350</f>
        <v>538.14000000000033</v>
      </c>
      <c r="T350" s="73">
        <f>ROUND(Q350*N350*1.2,2)</f>
        <v>3228.82</v>
      </c>
      <c r="U350" s="68">
        <f>IF(Q350=0,"—",(Q350*N350*1.2)/Q350)</f>
        <v>1614.4079999999999</v>
      </c>
      <c r="V350" s="24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s="1" customFormat="1" ht="38.25" x14ac:dyDescent="0.2">
      <c r="B351" s="18"/>
      <c r="C351" s="45"/>
      <c r="D351" s="45"/>
      <c r="E351" s="47">
        <v>343</v>
      </c>
      <c r="F351" s="31" t="s">
        <v>1322</v>
      </c>
      <c r="G351" s="20" t="s">
        <v>24</v>
      </c>
      <c r="H351" s="19" t="s">
        <v>1888</v>
      </c>
      <c r="I351" s="20" t="s">
        <v>486</v>
      </c>
      <c r="J351" s="19" t="s">
        <v>11</v>
      </c>
      <c r="K351" s="21">
        <v>1</v>
      </c>
      <c r="L351" s="51" t="s">
        <v>26</v>
      </c>
      <c r="M351" s="62">
        <v>1050</v>
      </c>
      <c r="N351" s="63">
        <f>ROUND(M351*1.001/K351,2)</f>
        <v>1051.05</v>
      </c>
      <c r="O351" s="54"/>
      <c r="P351" s="77"/>
      <c r="Q351" s="80">
        <f>K351</f>
        <v>1</v>
      </c>
      <c r="R351" s="23">
        <f>ROUND(Q351*N351,2)</f>
        <v>1051.05</v>
      </c>
      <c r="S351" s="22">
        <f>T351-R351</f>
        <v>210.21000000000004</v>
      </c>
      <c r="T351" s="73">
        <f>ROUND(Q351*N351*1.2,2)</f>
        <v>1261.26</v>
      </c>
      <c r="U351" s="68">
        <f>IF(Q351=0,"—",(Q351*N351*1.2)/Q351)</f>
        <v>1261.26</v>
      </c>
      <c r="V351" s="24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s="1" customFormat="1" ht="38.25" x14ac:dyDescent="0.2">
      <c r="B352" s="18"/>
      <c r="C352" s="45"/>
      <c r="D352" s="45"/>
      <c r="E352" s="47">
        <v>344</v>
      </c>
      <c r="F352" s="31" t="s">
        <v>1323</v>
      </c>
      <c r="G352" s="20" t="s">
        <v>24</v>
      </c>
      <c r="H352" s="19" t="s">
        <v>1888</v>
      </c>
      <c r="I352" s="20" t="s">
        <v>487</v>
      </c>
      <c r="J352" s="19" t="s">
        <v>11</v>
      </c>
      <c r="K352" s="21">
        <v>8</v>
      </c>
      <c r="L352" s="51" t="s">
        <v>26</v>
      </c>
      <c r="M352" s="62">
        <v>800</v>
      </c>
      <c r="N352" s="63">
        <f>ROUND(M352*1.001/K352,2)</f>
        <v>100.1</v>
      </c>
      <c r="O352" s="54"/>
      <c r="P352" s="77"/>
      <c r="Q352" s="80">
        <f>K352</f>
        <v>8</v>
      </c>
      <c r="R352" s="23">
        <f>ROUND(Q352*N352,2)</f>
        <v>800.8</v>
      </c>
      <c r="S352" s="22">
        <f>T352-R352</f>
        <v>160.16000000000008</v>
      </c>
      <c r="T352" s="73">
        <f>ROUND(Q352*N352*1.2,2)</f>
        <v>960.96</v>
      </c>
      <c r="U352" s="68">
        <f>IF(Q352=0,"—",(Q352*N352*1.2)/Q352)</f>
        <v>120.11999999999999</v>
      </c>
      <c r="V352" s="24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s="1" customFormat="1" ht="38.25" x14ac:dyDescent="0.2">
      <c r="B353" s="18"/>
      <c r="C353" s="45"/>
      <c r="D353" s="45"/>
      <c r="E353" s="47">
        <v>345</v>
      </c>
      <c r="F353" s="31" t="s">
        <v>1324</v>
      </c>
      <c r="G353" s="20" t="s">
        <v>24</v>
      </c>
      <c r="H353" s="19" t="s">
        <v>1888</v>
      </c>
      <c r="I353" s="20" t="s">
        <v>488</v>
      </c>
      <c r="J353" s="19" t="s">
        <v>11</v>
      </c>
      <c r="K353" s="21">
        <v>10</v>
      </c>
      <c r="L353" s="51" t="s">
        <v>26</v>
      </c>
      <c r="M353" s="62">
        <v>925</v>
      </c>
      <c r="N353" s="63">
        <f>ROUND(M353*1.001/K353,2)</f>
        <v>92.59</v>
      </c>
      <c r="O353" s="54"/>
      <c r="P353" s="77"/>
      <c r="Q353" s="80">
        <f>K353</f>
        <v>10</v>
      </c>
      <c r="R353" s="23">
        <f>ROUND(Q353*N353,2)</f>
        <v>925.9</v>
      </c>
      <c r="S353" s="22">
        <f>T353-R353</f>
        <v>185.17999999999995</v>
      </c>
      <c r="T353" s="73">
        <f>ROUND(Q353*N353*1.2,2)</f>
        <v>1111.08</v>
      </c>
      <c r="U353" s="68">
        <f>IF(Q353=0,"—",(Q353*N353*1.2)/Q353)</f>
        <v>111.10800000000002</v>
      </c>
      <c r="V353" s="24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s="1" customFormat="1" ht="38.25" x14ac:dyDescent="0.2">
      <c r="B354" s="18"/>
      <c r="C354" s="45"/>
      <c r="D354" s="45"/>
      <c r="E354" s="47">
        <v>346</v>
      </c>
      <c r="F354" s="31" t="s">
        <v>1325</v>
      </c>
      <c r="G354" s="20" t="s">
        <v>24</v>
      </c>
      <c r="H354" s="19" t="s">
        <v>1888</v>
      </c>
      <c r="I354" s="20" t="s">
        <v>489</v>
      </c>
      <c r="J354" s="19" t="s">
        <v>11</v>
      </c>
      <c r="K354" s="21">
        <v>8</v>
      </c>
      <c r="L354" s="51" t="s">
        <v>26</v>
      </c>
      <c r="M354" s="62">
        <v>80</v>
      </c>
      <c r="N354" s="63">
        <f>ROUND(M354*1.001/K354,2)</f>
        <v>10.01</v>
      </c>
      <c r="O354" s="54"/>
      <c r="P354" s="77"/>
      <c r="Q354" s="80">
        <f>K354</f>
        <v>8</v>
      </c>
      <c r="R354" s="23">
        <f>ROUND(Q354*N354,2)</f>
        <v>80.08</v>
      </c>
      <c r="S354" s="22">
        <f>T354-R354</f>
        <v>16.019999999999996</v>
      </c>
      <c r="T354" s="73">
        <f>ROUND(Q354*N354*1.2,2)</f>
        <v>96.1</v>
      </c>
      <c r="U354" s="68">
        <f>IF(Q354=0,"—",(Q354*N354*1.2)/Q354)</f>
        <v>12.011999999999999</v>
      </c>
      <c r="V354" s="24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s="1" customFormat="1" ht="38.25" x14ac:dyDescent="0.2">
      <c r="B355" s="18"/>
      <c r="C355" s="45"/>
      <c r="D355" s="45"/>
      <c r="E355" s="47">
        <v>347</v>
      </c>
      <c r="F355" s="31" t="s">
        <v>1326</v>
      </c>
      <c r="G355" s="20" t="s">
        <v>1327</v>
      </c>
      <c r="H355" s="19" t="s">
        <v>1888</v>
      </c>
      <c r="I355" s="20" t="s">
        <v>490</v>
      </c>
      <c r="J355" s="19" t="s">
        <v>11</v>
      </c>
      <c r="K355" s="21">
        <v>6</v>
      </c>
      <c r="L355" s="51" t="s">
        <v>26</v>
      </c>
      <c r="M355" s="62">
        <v>330.48</v>
      </c>
      <c r="N355" s="63">
        <f>ROUND(M355*1.001/K355,2)</f>
        <v>55.14</v>
      </c>
      <c r="O355" s="54"/>
      <c r="P355" s="77"/>
      <c r="Q355" s="80">
        <f>K355</f>
        <v>6</v>
      </c>
      <c r="R355" s="23">
        <f>ROUND(Q355*N355,2)</f>
        <v>330.84</v>
      </c>
      <c r="S355" s="22">
        <f>T355-R355</f>
        <v>66.170000000000016</v>
      </c>
      <c r="T355" s="73">
        <f>ROUND(Q355*N355*1.2,2)</f>
        <v>397.01</v>
      </c>
      <c r="U355" s="68">
        <f>IF(Q355=0,"—",(Q355*N355*1.2)/Q355)</f>
        <v>66.168000000000006</v>
      </c>
      <c r="V355" s="24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s="1" customFormat="1" ht="38.25" x14ac:dyDescent="0.2">
      <c r="B356" s="18"/>
      <c r="C356" s="45"/>
      <c r="D356" s="45"/>
      <c r="E356" s="47">
        <v>348</v>
      </c>
      <c r="F356" s="31" t="s">
        <v>1054</v>
      </c>
      <c r="G356" s="20" t="s">
        <v>1328</v>
      </c>
      <c r="H356" s="19" t="s">
        <v>1888</v>
      </c>
      <c r="I356" s="20" t="s">
        <v>491</v>
      </c>
      <c r="J356" s="19" t="s">
        <v>11</v>
      </c>
      <c r="K356" s="21">
        <v>4</v>
      </c>
      <c r="L356" s="51" t="s">
        <v>26</v>
      </c>
      <c r="M356" s="62">
        <v>610.16</v>
      </c>
      <c r="N356" s="63">
        <f>ROUND(M356*1.001/K356,2)</f>
        <v>152.69</v>
      </c>
      <c r="O356" s="54"/>
      <c r="P356" s="77"/>
      <c r="Q356" s="80">
        <f>K356</f>
        <v>4</v>
      </c>
      <c r="R356" s="23">
        <f>ROUND(Q356*N356,2)</f>
        <v>610.76</v>
      </c>
      <c r="S356" s="22">
        <f>T356-R356</f>
        <v>122.14999999999998</v>
      </c>
      <c r="T356" s="73">
        <f>ROUND(Q356*N356*1.2,2)</f>
        <v>732.91</v>
      </c>
      <c r="U356" s="68">
        <f>IF(Q356=0,"—",(Q356*N356*1.2)/Q356)</f>
        <v>183.22799999999998</v>
      </c>
      <c r="V356" s="24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s="1" customFormat="1" ht="38.25" x14ac:dyDescent="0.2">
      <c r="B357" s="18"/>
      <c r="C357" s="45"/>
      <c r="D357" s="45"/>
      <c r="E357" s="47">
        <v>349</v>
      </c>
      <c r="F357" s="31" t="s">
        <v>1329</v>
      </c>
      <c r="G357" s="20" t="s">
        <v>24</v>
      </c>
      <c r="H357" s="19" t="s">
        <v>1888</v>
      </c>
      <c r="I357" s="20" t="s">
        <v>492</v>
      </c>
      <c r="J357" s="19" t="s">
        <v>11</v>
      </c>
      <c r="K357" s="21">
        <v>21</v>
      </c>
      <c r="L357" s="51" t="s">
        <v>26</v>
      </c>
      <c r="M357" s="62">
        <v>3780</v>
      </c>
      <c r="N357" s="63">
        <f>ROUND(M357*1.001/K357,2)</f>
        <v>180.18</v>
      </c>
      <c r="O357" s="54"/>
      <c r="P357" s="77"/>
      <c r="Q357" s="80">
        <f>K357</f>
        <v>21</v>
      </c>
      <c r="R357" s="23">
        <f>ROUND(Q357*N357,2)</f>
        <v>3783.78</v>
      </c>
      <c r="S357" s="22">
        <f>T357-R357</f>
        <v>756.75999999999976</v>
      </c>
      <c r="T357" s="73">
        <f>ROUND(Q357*N357*1.2,2)</f>
        <v>4540.54</v>
      </c>
      <c r="U357" s="68">
        <f>IF(Q357=0,"—",(Q357*N357*1.2)/Q357)</f>
        <v>216.21600000000001</v>
      </c>
      <c r="V357" s="24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s="1" customFormat="1" ht="38.25" x14ac:dyDescent="0.2">
      <c r="B358" s="18"/>
      <c r="C358" s="45"/>
      <c r="D358" s="45"/>
      <c r="E358" s="47">
        <v>350</v>
      </c>
      <c r="F358" s="31" t="s">
        <v>1330</v>
      </c>
      <c r="G358" s="20" t="s">
        <v>24</v>
      </c>
      <c r="H358" s="19" t="s">
        <v>1888</v>
      </c>
      <c r="I358" s="20" t="s">
        <v>493</v>
      </c>
      <c r="J358" s="19" t="s">
        <v>25</v>
      </c>
      <c r="K358" s="21">
        <v>1</v>
      </c>
      <c r="L358" s="51" t="s">
        <v>26</v>
      </c>
      <c r="M358" s="62">
        <v>1850</v>
      </c>
      <c r="N358" s="63">
        <f>ROUND(M358*1.001/K358,2)</f>
        <v>1851.85</v>
      </c>
      <c r="O358" s="54"/>
      <c r="P358" s="77"/>
      <c r="Q358" s="80">
        <f>K358</f>
        <v>1</v>
      </c>
      <c r="R358" s="23">
        <f>ROUND(Q358*N358,2)</f>
        <v>1851.85</v>
      </c>
      <c r="S358" s="22">
        <f>T358-R358</f>
        <v>370.36999999999989</v>
      </c>
      <c r="T358" s="73">
        <f>ROUND(Q358*N358*1.2,2)</f>
        <v>2222.2199999999998</v>
      </c>
      <c r="U358" s="68">
        <f>IF(Q358=0,"—",(Q358*N358*1.2)/Q358)</f>
        <v>2222.2199999999998</v>
      </c>
      <c r="V358" s="24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s="1" customFormat="1" ht="38.25" x14ac:dyDescent="0.2">
      <c r="B359" s="18"/>
      <c r="C359" s="45"/>
      <c r="D359" s="45"/>
      <c r="E359" s="47">
        <v>351</v>
      </c>
      <c r="F359" s="31" t="s">
        <v>1331</v>
      </c>
      <c r="G359" s="20" t="s">
        <v>24</v>
      </c>
      <c r="H359" s="19" t="s">
        <v>1888</v>
      </c>
      <c r="I359" s="20" t="s">
        <v>494</v>
      </c>
      <c r="J359" s="19" t="s">
        <v>11</v>
      </c>
      <c r="K359" s="21">
        <v>1</v>
      </c>
      <c r="L359" s="51" t="s">
        <v>26</v>
      </c>
      <c r="M359" s="62">
        <v>624</v>
      </c>
      <c r="N359" s="63">
        <f>ROUND(M359*1.001/K359,2)</f>
        <v>624.62</v>
      </c>
      <c r="O359" s="54"/>
      <c r="P359" s="77"/>
      <c r="Q359" s="80">
        <f>K359</f>
        <v>1</v>
      </c>
      <c r="R359" s="23">
        <f>ROUND(Q359*N359,2)</f>
        <v>624.62</v>
      </c>
      <c r="S359" s="22">
        <f>T359-R359</f>
        <v>124.91999999999996</v>
      </c>
      <c r="T359" s="73">
        <f>ROUND(Q359*N359*1.2,2)</f>
        <v>749.54</v>
      </c>
      <c r="U359" s="68">
        <f>IF(Q359=0,"—",(Q359*N359*1.2)/Q359)</f>
        <v>749.54399999999998</v>
      </c>
      <c r="V359" s="24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s="1" customFormat="1" ht="38.25" x14ac:dyDescent="0.2">
      <c r="B360" s="18"/>
      <c r="C360" s="45"/>
      <c r="D360" s="45"/>
      <c r="E360" s="47">
        <v>352</v>
      </c>
      <c r="F360" s="31" t="s">
        <v>1332</v>
      </c>
      <c r="G360" s="20" t="s">
        <v>24</v>
      </c>
      <c r="H360" s="19" t="s">
        <v>1888</v>
      </c>
      <c r="I360" s="20" t="s">
        <v>495</v>
      </c>
      <c r="J360" s="19" t="s">
        <v>11</v>
      </c>
      <c r="K360" s="21">
        <v>4</v>
      </c>
      <c r="L360" s="51" t="s">
        <v>26</v>
      </c>
      <c r="M360" s="62">
        <v>540</v>
      </c>
      <c r="N360" s="63">
        <f>ROUND(M360*1.001/K360,2)</f>
        <v>135.13999999999999</v>
      </c>
      <c r="O360" s="54"/>
      <c r="P360" s="77"/>
      <c r="Q360" s="80">
        <f>K360</f>
        <v>4</v>
      </c>
      <c r="R360" s="23">
        <f>ROUND(Q360*N360,2)</f>
        <v>540.55999999999995</v>
      </c>
      <c r="S360" s="22">
        <f>T360-R360</f>
        <v>108.11000000000001</v>
      </c>
      <c r="T360" s="73">
        <f>ROUND(Q360*N360*1.2,2)</f>
        <v>648.66999999999996</v>
      </c>
      <c r="U360" s="68">
        <f>IF(Q360=0,"—",(Q360*N360*1.2)/Q360)</f>
        <v>162.16799999999998</v>
      </c>
      <c r="V360" s="24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s="1" customFormat="1" ht="38.25" x14ac:dyDescent="0.2">
      <c r="B361" s="18"/>
      <c r="C361" s="45"/>
      <c r="D361" s="45"/>
      <c r="E361" s="47">
        <v>353</v>
      </c>
      <c r="F361" s="31" t="s">
        <v>1333</v>
      </c>
      <c r="G361" s="20" t="s">
        <v>24</v>
      </c>
      <c r="H361" s="19" t="s">
        <v>1888</v>
      </c>
      <c r="I361" s="20" t="s">
        <v>496</v>
      </c>
      <c r="J361" s="19" t="s">
        <v>11</v>
      </c>
      <c r="K361" s="21">
        <v>5</v>
      </c>
      <c r="L361" s="51" t="s">
        <v>26</v>
      </c>
      <c r="M361" s="62">
        <v>600</v>
      </c>
      <c r="N361" s="63">
        <f>ROUND(M361*1.001/K361,2)</f>
        <v>120.12</v>
      </c>
      <c r="O361" s="54"/>
      <c r="P361" s="77"/>
      <c r="Q361" s="80">
        <f>K361</f>
        <v>5</v>
      </c>
      <c r="R361" s="23">
        <f>ROUND(Q361*N361,2)</f>
        <v>600.6</v>
      </c>
      <c r="S361" s="22">
        <f>T361-R361</f>
        <v>120.12</v>
      </c>
      <c r="T361" s="73">
        <f>ROUND(Q361*N361*1.2,2)</f>
        <v>720.72</v>
      </c>
      <c r="U361" s="68">
        <f>IF(Q361=0,"—",(Q361*N361*1.2)/Q361)</f>
        <v>144.14400000000001</v>
      </c>
      <c r="V361" s="24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s="1" customFormat="1" ht="38.25" x14ac:dyDescent="0.2">
      <c r="B362" s="18"/>
      <c r="C362" s="45"/>
      <c r="D362" s="45"/>
      <c r="E362" s="47">
        <v>354</v>
      </c>
      <c r="F362" s="31" t="s">
        <v>1334</v>
      </c>
      <c r="G362" s="20" t="s">
        <v>1335</v>
      </c>
      <c r="H362" s="19" t="s">
        <v>1888</v>
      </c>
      <c r="I362" s="20" t="s">
        <v>69</v>
      </c>
      <c r="J362" s="19" t="s">
        <v>11</v>
      </c>
      <c r="K362" s="21">
        <v>1</v>
      </c>
      <c r="L362" s="51" t="s">
        <v>26</v>
      </c>
      <c r="M362" s="62">
        <v>255</v>
      </c>
      <c r="N362" s="63">
        <f>ROUND(M362*1.001/K362,2)</f>
        <v>255.26</v>
      </c>
      <c r="O362" s="54"/>
      <c r="P362" s="77"/>
      <c r="Q362" s="80">
        <f>K362</f>
        <v>1</v>
      </c>
      <c r="R362" s="23">
        <f>ROUND(Q362*N362,2)</f>
        <v>255.26</v>
      </c>
      <c r="S362" s="22">
        <f>T362-R362</f>
        <v>51.050000000000011</v>
      </c>
      <c r="T362" s="73">
        <f>ROUND(Q362*N362*1.2,2)</f>
        <v>306.31</v>
      </c>
      <c r="U362" s="68">
        <f>IF(Q362=0,"—",(Q362*N362*1.2)/Q362)</f>
        <v>306.31199999999995</v>
      </c>
      <c r="V362" s="24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s="1" customFormat="1" ht="38.25" x14ac:dyDescent="0.2">
      <c r="B363" s="18"/>
      <c r="C363" s="45"/>
      <c r="D363" s="45"/>
      <c r="E363" s="47">
        <v>355</v>
      </c>
      <c r="F363" s="31" t="s">
        <v>1336</v>
      </c>
      <c r="G363" s="20" t="s">
        <v>1337</v>
      </c>
      <c r="H363" s="19" t="s">
        <v>1888</v>
      </c>
      <c r="I363" s="20" t="s">
        <v>497</v>
      </c>
      <c r="J363" s="19" t="s">
        <v>11</v>
      </c>
      <c r="K363" s="21">
        <v>2</v>
      </c>
      <c r="L363" s="51" t="s">
        <v>26</v>
      </c>
      <c r="M363" s="62">
        <v>3308.48</v>
      </c>
      <c r="N363" s="63">
        <f>ROUND(M363*1.001/K363,2)</f>
        <v>1655.89</v>
      </c>
      <c r="O363" s="54"/>
      <c r="P363" s="77"/>
      <c r="Q363" s="80">
        <f>K363</f>
        <v>2</v>
      </c>
      <c r="R363" s="23">
        <f>ROUND(Q363*N363,2)</f>
        <v>3311.78</v>
      </c>
      <c r="S363" s="22">
        <f>T363-R363</f>
        <v>662.35999999999967</v>
      </c>
      <c r="T363" s="73">
        <f>ROUND(Q363*N363*1.2,2)</f>
        <v>3974.14</v>
      </c>
      <c r="U363" s="68">
        <f>IF(Q363=0,"—",(Q363*N363*1.2)/Q363)</f>
        <v>1987.068</v>
      </c>
      <c r="V363" s="24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s="1" customFormat="1" ht="38.25" x14ac:dyDescent="0.2">
      <c r="B364" s="18"/>
      <c r="C364" s="45"/>
      <c r="D364" s="45"/>
      <c r="E364" s="47">
        <v>356</v>
      </c>
      <c r="F364" s="31" t="s">
        <v>1338</v>
      </c>
      <c r="G364" s="20" t="s">
        <v>24</v>
      </c>
      <c r="H364" s="19" t="s">
        <v>1888</v>
      </c>
      <c r="I364" s="20" t="s">
        <v>498</v>
      </c>
      <c r="J364" s="19" t="s">
        <v>11</v>
      </c>
      <c r="K364" s="21">
        <v>1</v>
      </c>
      <c r="L364" s="51" t="s">
        <v>26</v>
      </c>
      <c r="M364" s="62">
        <v>1000</v>
      </c>
      <c r="N364" s="63">
        <f>ROUND(M364*1.001/K364,2)</f>
        <v>1001</v>
      </c>
      <c r="O364" s="54"/>
      <c r="P364" s="77"/>
      <c r="Q364" s="80">
        <f>K364</f>
        <v>1</v>
      </c>
      <c r="R364" s="23">
        <f>ROUND(Q364*N364,2)</f>
        <v>1001</v>
      </c>
      <c r="S364" s="22">
        <f>T364-R364</f>
        <v>200.20000000000005</v>
      </c>
      <c r="T364" s="73">
        <f>ROUND(Q364*N364*1.2,2)</f>
        <v>1201.2</v>
      </c>
      <c r="U364" s="68">
        <f>IF(Q364=0,"—",(Q364*N364*1.2)/Q364)</f>
        <v>1201.2</v>
      </c>
      <c r="V364" s="24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s="1" customFormat="1" ht="38.25" x14ac:dyDescent="0.2">
      <c r="B365" s="18"/>
      <c r="C365" s="45"/>
      <c r="D365" s="45"/>
      <c r="E365" s="47">
        <v>357</v>
      </c>
      <c r="F365" s="31" t="s">
        <v>1339</v>
      </c>
      <c r="G365" s="20" t="s">
        <v>1340</v>
      </c>
      <c r="H365" s="19" t="s">
        <v>1888</v>
      </c>
      <c r="I365" s="20" t="s">
        <v>499</v>
      </c>
      <c r="J365" s="19" t="s">
        <v>11</v>
      </c>
      <c r="K365" s="21">
        <v>3</v>
      </c>
      <c r="L365" s="51" t="s">
        <v>26</v>
      </c>
      <c r="M365" s="62">
        <v>636</v>
      </c>
      <c r="N365" s="63">
        <f>ROUND(M365*1.001/K365,2)</f>
        <v>212.21</v>
      </c>
      <c r="O365" s="54"/>
      <c r="P365" s="77"/>
      <c r="Q365" s="80">
        <f>K365</f>
        <v>3</v>
      </c>
      <c r="R365" s="23">
        <f>ROUND(Q365*N365,2)</f>
        <v>636.63</v>
      </c>
      <c r="S365" s="22">
        <f>T365-R365</f>
        <v>127.33000000000004</v>
      </c>
      <c r="T365" s="73">
        <f>ROUND(Q365*N365*1.2,2)</f>
        <v>763.96</v>
      </c>
      <c r="U365" s="68">
        <f>IF(Q365=0,"—",(Q365*N365*1.2)/Q365)</f>
        <v>254.65200000000002</v>
      </c>
      <c r="V365" s="24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s="1" customFormat="1" ht="38.25" x14ac:dyDescent="0.2">
      <c r="B366" s="18"/>
      <c r="C366" s="45"/>
      <c r="D366" s="45"/>
      <c r="E366" s="47">
        <v>358</v>
      </c>
      <c r="F366" s="31" t="s">
        <v>1341</v>
      </c>
      <c r="G366" s="20" t="s">
        <v>1342</v>
      </c>
      <c r="H366" s="19" t="s">
        <v>1888</v>
      </c>
      <c r="I366" s="20" t="s">
        <v>500</v>
      </c>
      <c r="J366" s="19" t="s">
        <v>11</v>
      </c>
      <c r="K366" s="21">
        <v>5</v>
      </c>
      <c r="L366" s="51" t="s">
        <v>26</v>
      </c>
      <c r="M366" s="62">
        <v>1060</v>
      </c>
      <c r="N366" s="63">
        <f>ROUND(M366*1.001/K366,2)</f>
        <v>212.21</v>
      </c>
      <c r="O366" s="54"/>
      <c r="P366" s="77"/>
      <c r="Q366" s="80">
        <f>K366</f>
        <v>5</v>
      </c>
      <c r="R366" s="23">
        <f>ROUND(Q366*N366,2)</f>
        <v>1061.05</v>
      </c>
      <c r="S366" s="22">
        <f>T366-R366</f>
        <v>212.21000000000004</v>
      </c>
      <c r="T366" s="73">
        <f>ROUND(Q366*N366*1.2,2)</f>
        <v>1273.26</v>
      </c>
      <c r="U366" s="68">
        <f>IF(Q366=0,"—",(Q366*N366*1.2)/Q366)</f>
        <v>254.65199999999999</v>
      </c>
      <c r="V366" s="24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s="1" customFormat="1" ht="38.25" x14ac:dyDescent="0.2">
      <c r="B367" s="18"/>
      <c r="C367" s="45"/>
      <c r="D367" s="45"/>
      <c r="E367" s="47">
        <v>359</v>
      </c>
      <c r="F367" s="31" t="s">
        <v>1343</v>
      </c>
      <c r="G367" s="20">
        <v>53360000000</v>
      </c>
      <c r="H367" s="19" t="s">
        <v>1888</v>
      </c>
      <c r="I367" s="20" t="s">
        <v>501</v>
      </c>
      <c r="J367" s="19" t="s">
        <v>11</v>
      </c>
      <c r="K367" s="21">
        <v>10</v>
      </c>
      <c r="L367" s="51" t="s">
        <v>26</v>
      </c>
      <c r="M367" s="62">
        <v>500</v>
      </c>
      <c r="N367" s="63">
        <f>ROUND(M367*1.001/K367,2)</f>
        <v>50.05</v>
      </c>
      <c r="O367" s="54"/>
      <c r="P367" s="77"/>
      <c r="Q367" s="80">
        <f>K367</f>
        <v>10</v>
      </c>
      <c r="R367" s="23">
        <f>ROUND(Q367*N367,2)</f>
        <v>500.5</v>
      </c>
      <c r="S367" s="22">
        <f>T367-R367</f>
        <v>100.10000000000002</v>
      </c>
      <c r="T367" s="73">
        <f>ROUND(Q367*N367*1.2,2)</f>
        <v>600.6</v>
      </c>
      <c r="U367" s="68">
        <f>IF(Q367=0,"—",(Q367*N367*1.2)/Q367)</f>
        <v>60.06</v>
      </c>
      <c r="V367" s="24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s="1" customFormat="1" ht="38.25" x14ac:dyDescent="0.2">
      <c r="B368" s="18"/>
      <c r="C368" s="45"/>
      <c r="D368" s="45"/>
      <c r="E368" s="47">
        <v>360</v>
      </c>
      <c r="F368" s="31" t="s">
        <v>1344</v>
      </c>
      <c r="G368" s="20" t="s">
        <v>24</v>
      </c>
      <c r="H368" s="19" t="s">
        <v>1888</v>
      </c>
      <c r="I368" s="20" t="s">
        <v>502</v>
      </c>
      <c r="J368" s="19" t="s">
        <v>11</v>
      </c>
      <c r="K368" s="21">
        <v>4</v>
      </c>
      <c r="L368" s="51" t="s">
        <v>26</v>
      </c>
      <c r="M368" s="62">
        <v>140</v>
      </c>
      <c r="N368" s="63">
        <f>ROUND(M368*1.001/K368,2)</f>
        <v>35.04</v>
      </c>
      <c r="O368" s="54"/>
      <c r="P368" s="77"/>
      <c r="Q368" s="80">
        <f>K368</f>
        <v>4</v>
      </c>
      <c r="R368" s="23">
        <f>ROUND(Q368*N368,2)</f>
        <v>140.16</v>
      </c>
      <c r="S368" s="22">
        <f>T368-R368</f>
        <v>28.03</v>
      </c>
      <c r="T368" s="73">
        <f>ROUND(Q368*N368*1.2,2)</f>
        <v>168.19</v>
      </c>
      <c r="U368" s="68">
        <f>IF(Q368=0,"—",(Q368*N368*1.2)/Q368)</f>
        <v>42.047999999999995</v>
      </c>
      <c r="V368" s="24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s="1" customFormat="1" ht="38.25" x14ac:dyDescent="0.2">
      <c r="B369" s="18"/>
      <c r="C369" s="45"/>
      <c r="D369" s="45"/>
      <c r="E369" s="47">
        <v>361</v>
      </c>
      <c r="F369" s="31" t="s">
        <v>1345</v>
      </c>
      <c r="G369" s="20" t="s">
        <v>1346</v>
      </c>
      <c r="H369" s="19" t="s">
        <v>1888</v>
      </c>
      <c r="I369" s="20" t="s">
        <v>503</v>
      </c>
      <c r="J369" s="19" t="s">
        <v>11</v>
      </c>
      <c r="K369" s="21">
        <v>1</v>
      </c>
      <c r="L369" s="51" t="s">
        <v>26</v>
      </c>
      <c r="M369" s="62">
        <v>283.68</v>
      </c>
      <c r="N369" s="63">
        <f>ROUND(M369*1.001/K369,2)</f>
        <v>283.95999999999998</v>
      </c>
      <c r="O369" s="54"/>
      <c r="P369" s="77"/>
      <c r="Q369" s="80">
        <f>K369</f>
        <v>1</v>
      </c>
      <c r="R369" s="23">
        <f>ROUND(Q369*N369,2)</f>
        <v>283.95999999999998</v>
      </c>
      <c r="S369" s="22">
        <f>T369-R369</f>
        <v>56.79000000000002</v>
      </c>
      <c r="T369" s="73">
        <f>ROUND(Q369*N369*1.2,2)</f>
        <v>340.75</v>
      </c>
      <c r="U369" s="68">
        <f>IF(Q369=0,"—",(Q369*N369*1.2)/Q369)</f>
        <v>340.75199999999995</v>
      </c>
      <c r="V369" s="24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s="1" customFormat="1" ht="38.25" x14ac:dyDescent="0.2">
      <c r="B370" s="18"/>
      <c r="C370" s="45"/>
      <c r="D370" s="45"/>
      <c r="E370" s="47">
        <v>362</v>
      </c>
      <c r="F370" s="31" t="s">
        <v>1347</v>
      </c>
      <c r="G370" s="20" t="s">
        <v>1348</v>
      </c>
      <c r="H370" s="19" t="s">
        <v>1889</v>
      </c>
      <c r="I370" s="20" t="s">
        <v>504</v>
      </c>
      <c r="J370" s="19" t="s">
        <v>11</v>
      </c>
      <c r="K370" s="21">
        <v>1</v>
      </c>
      <c r="L370" s="51" t="s">
        <v>26</v>
      </c>
      <c r="M370" s="62">
        <v>1594</v>
      </c>
      <c r="N370" s="63">
        <f>ROUND(M370*1.001/K370,2)</f>
        <v>1595.59</v>
      </c>
      <c r="O370" s="54"/>
      <c r="P370" s="77"/>
      <c r="Q370" s="80">
        <f>K370</f>
        <v>1</v>
      </c>
      <c r="R370" s="23">
        <f>ROUND(Q370*N370,2)</f>
        <v>1595.59</v>
      </c>
      <c r="S370" s="22">
        <f>T370-R370</f>
        <v>319.12000000000012</v>
      </c>
      <c r="T370" s="73">
        <f>ROUND(Q370*N370*1.2,2)</f>
        <v>1914.71</v>
      </c>
      <c r="U370" s="68">
        <f>IF(Q370=0,"—",(Q370*N370*1.2)/Q370)</f>
        <v>1914.7079999999999</v>
      </c>
      <c r="V370" s="24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s="1" customFormat="1" ht="38.25" x14ac:dyDescent="0.2">
      <c r="B371" s="18"/>
      <c r="C371" s="45"/>
      <c r="D371" s="45"/>
      <c r="E371" s="47">
        <v>363</v>
      </c>
      <c r="F371" s="31" t="s">
        <v>1349</v>
      </c>
      <c r="G371" s="20" t="s">
        <v>1350</v>
      </c>
      <c r="H371" s="19" t="s">
        <v>1889</v>
      </c>
      <c r="I371" s="20" t="s">
        <v>70</v>
      </c>
      <c r="J371" s="19" t="s">
        <v>11</v>
      </c>
      <c r="K371" s="21">
        <v>6</v>
      </c>
      <c r="L371" s="51" t="s">
        <v>26</v>
      </c>
      <c r="M371" s="62">
        <v>3402</v>
      </c>
      <c r="N371" s="63">
        <f>ROUND(M371*1.001/K371,2)</f>
        <v>567.57000000000005</v>
      </c>
      <c r="O371" s="54"/>
      <c r="P371" s="77"/>
      <c r="Q371" s="80">
        <f>K371</f>
        <v>6</v>
      </c>
      <c r="R371" s="23">
        <f>ROUND(Q371*N371,2)</f>
        <v>3405.42</v>
      </c>
      <c r="S371" s="22">
        <f>T371-R371</f>
        <v>681.07999999999993</v>
      </c>
      <c r="T371" s="73">
        <f>ROUND(Q371*N371*1.2,2)</f>
        <v>4086.5</v>
      </c>
      <c r="U371" s="68">
        <f>IF(Q371=0,"—",(Q371*N371*1.2)/Q371)</f>
        <v>681.08399999999995</v>
      </c>
      <c r="V371" s="24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s="1" customFormat="1" ht="38.25" x14ac:dyDescent="0.2">
      <c r="B372" s="18"/>
      <c r="C372" s="45"/>
      <c r="D372" s="45"/>
      <c r="E372" s="47">
        <v>364</v>
      </c>
      <c r="F372" s="31" t="s">
        <v>1351</v>
      </c>
      <c r="G372" s="20" t="s">
        <v>24</v>
      </c>
      <c r="H372" s="19" t="s">
        <v>1890</v>
      </c>
      <c r="I372" s="20" t="s">
        <v>505</v>
      </c>
      <c r="J372" s="19" t="s">
        <v>11</v>
      </c>
      <c r="K372" s="21">
        <v>25</v>
      </c>
      <c r="L372" s="51" t="s">
        <v>26</v>
      </c>
      <c r="M372" s="62">
        <v>2250</v>
      </c>
      <c r="N372" s="63">
        <f>ROUND(M372*1.001/K372,2)</f>
        <v>90.09</v>
      </c>
      <c r="O372" s="54"/>
      <c r="P372" s="77"/>
      <c r="Q372" s="80">
        <f>K372</f>
        <v>25</v>
      </c>
      <c r="R372" s="23">
        <f>ROUND(Q372*N372,2)</f>
        <v>2252.25</v>
      </c>
      <c r="S372" s="22">
        <f>T372-R372</f>
        <v>450.44999999999982</v>
      </c>
      <c r="T372" s="73">
        <f>ROUND(Q372*N372*1.2,2)</f>
        <v>2702.7</v>
      </c>
      <c r="U372" s="68">
        <f>IF(Q372=0,"—",(Q372*N372*1.2)/Q372)</f>
        <v>108.10799999999999</v>
      </c>
      <c r="V372" s="24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s="1" customFormat="1" ht="38.25" x14ac:dyDescent="0.2">
      <c r="B373" s="18"/>
      <c r="C373" s="45"/>
      <c r="D373" s="45"/>
      <c r="E373" s="47">
        <v>365</v>
      </c>
      <c r="F373" s="31" t="s">
        <v>1353</v>
      </c>
      <c r="G373" s="20" t="s">
        <v>1354</v>
      </c>
      <c r="H373" s="19" t="s">
        <v>1890</v>
      </c>
      <c r="I373" s="20" t="s">
        <v>507</v>
      </c>
      <c r="J373" s="19" t="s">
        <v>11</v>
      </c>
      <c r="K373" s="21">
        <v>2</v>
      </c>
      <c r="L373" s="51" t="s">
        <v>26</v>
      </c>
      <c r="M373" s="62">
        <v>140</v>
      </c>
      <c r="N373" s="63">
        <f>ROUND(M373*1.001/K373,2)</f>
        <v>70.069999999999993</v>
      </c>
      <c r="O373" s="54"/>
      <c r="P373" s="77"/>
      <c r="Q373" s="80">
        <f>K373</f>
        <v>2</v>
      </c>
      <c r="R373" s="23">
        <f>ROUND(Q373*N373,2)</f>
        <v>140.13999999999999</v>
      </c>
      <c r="S373" s="22">
        <f>T373-R373</f>
        <v>28.03</v>
      </c>
      <c r="T373" s="73">
        <f>ROUND(Q373*N373*1.2,2)</f>
        <v>168.17</v>
      </c>
      <c r="U373" s="68">
        <f>IF(Q373=0,"—",(Q373*N373*1.2)/Q373)</f>
        <v>84.083999999999989</v>
      </c>
      <c r="V373" s="24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s="1" customFormat="1" ht="38.25" x14ac:dyDescent="0.2">
      <c r="B374" s="18"/>
      <c r="C374" s="45"/>
      <c r="D374" s="45"/>
      <c r="E374" s="47">
        <v>366</v>
      </c>
      <c r="F374" s="31" t="s">
        <v>1355</v>
      </c>
      <c r="G374" s="20" t="s">
        <v>24</v>
      </c>
      <c r="H374" s="19" t="s">
        <v>1890</v>
      </c>
      <c r="I374" s="20" t="s">
        <v>508</v>
      </c>
      <c r="J374" s="19" t="s">
        <v>11</v>
      </c>
      <c r="K374" s="21">
        <v>10</v>
      </c>
      <c r="L374" s="51" t="s">
        <v>26</v>
      </c>
      <c r="M374" s="62">
        <v>250</v>
      </c>
      <c r="N374" s="63">
        <f>ROUND(M374*1.001/K374,2)</f>
        <v>25.03</v>
      </c>
      <c r="O374" s="54"/>
      <c r="P374" s="77"/>
      <c r="Q374" s="80">
        <f>K374</f>
        <v>10</v>
      </c>
      <c r="R374" s="23">
        <f>ROUND(Q374*N374,2)</f>
        <v>250.3</v>
      </c>
      <c r="S374" s="22">
        <f>T374-R374</f>
        <v>50.06</v>
      </c>
      <c r="T374" s="73">
        <f>ROUND(Q374*N374*1.2,2)</f>
        <v>300.36</v>
      </c>
      <c r="U374" s="68">
        <f>IF(Q374=0,"—",(Q374*N374*1.2)/Q374)</f>
        <v>30.036000000000001</v>
      </c>
      <c r="V374" s="24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s="1" customFormat="1" ht="38.25" x14ac:dyDescent="0.2">
      <c r="B375" s="18"/>
      <c r="C375" s="45"/>
      <c r="D375" s="45"/>
      <c r="E375" s="47">
        <v>367</v>
      </c>
      <c r="F375" s="31" t="s">
        <v>20</v>
      </c>
      <c r="G375" s="20">
        <v>324900000000</v>
      </c>
      <c r="H375" s="19" t="s">
        <v>1890</v>
      </c>
      <c r="I375" s="20" t="s">
        <v>509</v>
      </c>
      <c r="J375" s="19" t="s">
        <v>11</v>
      </c>
      <c r="K375" s="21">
        <v>760</v>
      </c>
      <c r="L375" s="51" t="s">
        <v>26</v>
      </c>
      <c r="M375" s="62">
        <v>760</v>
      </c>
      <c r="N375" s="63">
        <f>ROUND(M375*1.001/K375,2)</f>
        <v>1</v>
      </c>
      <c r="O375" s="54"/>
      <c r="P375" s="77"/>
      <c r="Q375" s="80">
        <f>K375</f>
        <v>760</v>
      </c>
      <c r="R375" s="23">
        <f>ROUND(Q375*N375,2)</f>
        <v>760</v>
      </c>
      <c r="S375" s="22">
        <f>T375-R375</f>
        <v>152</v>
      </c>
      <c r="T375" s="73">
        <f>ROUND(Q375*N375*1.2,2)</f>
        <v>912</v>
      </c>
      <c r="U375" s="68">
        <f>IF(Q375=0,"—",(Q375*N375*1.2)/Q375)</f>
        <v>1.2</v>
      </c>
      <c r="V375" s="24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s="1" customFormat="1" ht="38.25" x14ac:dyDescent="0.2">
      <c r="B376" s="18"/>
      <c r="C376" s="45"/>
      <c r="D376" s="45"/>
      <c r="E376" s="47">
        <v>368</v>
      </c>
      <c r="F376" s="31" t="s">
        <v>1356</v>
      </c>
      <c r="G376" s="20" t="s">
        <v>24</v>
      </c>
      <c r="H376" s="19" t="s">
        <v>1890</v>
      </c>
      <c r="I376" s="20" t="s">
        <v>510</v>
      </c>
      <c r="J376" s="19" t="s">
        <v>11</v>
      </c>
      <c r="K376" s="21">
        <v>4</v>
      </c>
      <c r="L376" s="51" t="s">
        <v>26</v>
      </c>
      <c r="M376" s="62">
        <v>2500</v>
      </c>
      <c r="N376" s="63">
        <f>ROUND(M376*1.001/K376,2)</f>
        <v>625.63</v>
      </c>
      <c r="O376" s="54"/>
      <c r="P376" s="77"/>
      <c r="Q376" s="80">
        <f>K376</f>
        <v>4</v>
      </c>
      <c r="R376" s="23">
        <f>ROUND(Q376*N376,2)</f>
        <v>2502.52</v>
      </c>
      <c r="S376" s="22">
        <f>T376-R376</f>
        <v>500.5</v>
      </c>
      <c r="T376" s="73">
        <f>ROUND(Q376*N376*1.2,2)</f>
        <v>3003.02</v>
      </c>
      <c r="U376" s="68">
        <f>IF(Q376=0,"—",(Q376*N376*1.2)/Q376)</f>
        <v>750.75599999999997</v>
      </c>
      <c r="V376" s="24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s="1" customFormat="1" ht="38.25" x14ac:dyDescent="0.2">
      <c r="B377" s="18"/>
      <c r="C377" s="45"/>
      <c r="D377" s="45"/>
      <c r="E377" s="47">
        <v>369</v>
      </c>
      <c r="F377" s="31" t="s">
        <v>1357</v>
      </c>
      <c r="G377" s="20" t="s">
        <v>24</v>
      </c>
      <c r="H377" s="19" t="s">
        <v>1890</v>
      </c>
      <c r="I377" s="20" t="s">
        <v>511</v>
      </c>
      <c r="J377" s="19" t="s">
        <v>11</v>
      </c>
      <c r="K377" s="21">
        <v>10</v>
      </c>
      <c r="L377" s="51" t="s">
        <v>26</v>
      </c>
      <c r="M377" s="62">
        <v>3000</v>
      </c>
      <c r="N377" s="63">
        <f>ROUND(M377*1.001/K377,2)</f>
        <v>300.3</v>
      </c>
      <c r="O377" s="54"/>
      <c r="P377" s="77"/>
      <c r="Q377" s="80">
        <f>K377</f>
        <v>10</v>
      </c>
      <c r="R377" s="23">
        <f>ROUND(Q377*N377,2)</f>
        <v>3003</v>
      </c>
      <c r="S377" s="22">
        <f>T377-R377</f>
        <v>600.59999999999991</v>
      </c>
      <c r="T377" s="73">
        <f>ROUND(Q377*N377*1.2,2)</f>
        <v>3603.6</v>
      </c>
      <c r="U377" s="68">
        <f>IF(Q377=0,"—",(Q377*N377*1.2)/Q377)</f>
        <v>360.36</v>
      </c>
      <c r="V377" s="24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s="1" customFormat="1" ht="38.25" x14ac:dyDescent="0.2">
      <c r="B378" s="18"/>
      <c r="C378" s="45"/>
      <c r="D378" s="45"/>
      <c r="E378" s="47">
        <v>370</v>
      </c>
      <c r="F378" s="31" t="s">
        <v>1358</v>
      </c>
      <c r="G378" s="20" t="s">
        <v>1359</v>
      </c>
      <c r="H378" s="19" t="s">
        <v>1890</v>
      </c>
      <c r="I378" s="20" t="s">
        <v>71</v>
      </c>
      <c r="J378" s="19" t="s">
        <v>11</v>
      </c>
      <c r="K378" s="21">
        <v>2</v>
      </c>
      <c r="L378" s="51" t="s">
        <v>26</v>
      </c>
      <c r="M378" s="62">
        <v>1940</v>
      </c>
      <c r="N378" s="63">
        <f>ROUND(M378*1.001/K378,2)</f>
        <v>970.97</v>
      </c>
      <c r="O378" s="54"/>
      <c r="P378" s="77"/>
      <c r="Q378" s="80">
        <f>K378</f>
        <v>2</v>
      </c>
      <c r="R378" s="23">
        <f>ROUND(Q378*N378,2)</f>
        <v>1941.94</v>
      </c>
      <c r="S378" s="22">
        <f>T378-R378</f>
        <v>388.38999999999987</v>
      </c>
      <c r="T378" s="73">
        <f>ROUND(Q378*N378*1.2,2)</f>
        <v>2330.33</v>
      </c>
      <c r="U378" s="68">
        <f>IF(Q378=0,"—",(Q378*N378*1.2)/Q378)</f>
        <v>1165.164</v>
      </c>
      <c r="V378" s="24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s="1" customFormat="1" ht="38.25" x14ac:dyDescent="0.2">
      <c r="B379" s="18"/>
      <c r="C379" s="45"/>
      <c r="D379" s="45"/>
      <c r="E379" s="47">
        <v>371</v>
      </c>
      <c r="F379" s="31" t="s">
        <v>1360</v>
      </c>
      <c r="G379" s="20" t="s">
        <v>1359</v>
      </c>
      <c r="H379" s="19" t="s">
        <v>1890</v>
      </c>
      <c r="I379" s="20" t="s">
        <v>72</v>
      </c>
      <c r="J379" s="19" t="s">
        <v>11</v>
      </c>
      <c r="K379" s="21">
        <v>1</v>
      </c>
      <c r="L379" s="51" t="s">
        <v>26</v>
      </c>
      <c r="M379" s="62">
        <v>970</v>
      </c>
      <c r="N379" s="63">
        <f>ROUND(M379*1.001/K379,2)</f>
        <v>970.97</v>
      </c>
      <c r="O379" s="54"/>
      <c r="P379" s="77"/>
      <c r="Q379" s="80">
        <f>K379</f>
        <v>1</v>
      </c>
      <c r="R379" s="23">
        <f>ROUND(Q379*N379,2)</f>
        <v>970.97</v>
      </c>
      <c r="S379" s="22">
        <f>T379-R379</f>
        <v>194.19000000000005</v>
      </c>
      <c r="T379" s="73">
        <f>ROUND(Q379*N379*1.2,2)</f>
        <v>1165.1600000000001</v>
      </c>
      <c r="U379" s="68">
        <f>IF(Q379=0,"—",(Q379*N379*1.2)/Q379)</f>
        <v>1165.164</v>
      </c>
      <c r="V379" s="24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s="1" customFormat="1" ht="38.25" x14ac:dyDescent="0.2">
      <c r="B380" s="18"/>
      <c r="C380" s="45"/>
      <c r="D380" s="45"/>
      <c r="E380" s="47">
        <v>372</v>
      </c>
      <c r="F380" s="31" t="s">
        <v>1361</v>
      </c>
      <c r="G380" s="20" t="s">
        <v>1362</v>
      </c>
      <c r="H380" s="19" t="s">
        <v>1890</v>
      </c>
      <c r="I380" s="20" t="s">
        <v>73</v>
      </c>
      <c r="J380" s="19" t="s">
        <v>11</v>
      </c>
      <c r="K380" s="21">
        <v>2</v>
      </c>
      <c r="L380" s="51" t="s">
        <v>26</v>
      </c>
      <c r="M380" s="62">
        <v>3728</v>
      </c>
      <c r="N380" s="63">
        <f>ROUND(M380*1.001/K380,2)</f>
        <v>1865.86</v>
      </c>
      <c r="O380" s="54"/>
      <c r="P380" s="77"/>
      <c r="Q380" s="80">
        <f>K380</f>
        <v>2</v>
      </c>
      <c r="R380" s="23">
        <f>ROUND(Q380*N380,2)</f>
        <v>3731.72</v>
      </c>
      <c r="S380" s="22">
        <f>T380-R380</f>
        <v>746.3400000000006</v>
      </c>
      <c r="T380" s="73">
        <f>ROUND(Q380*N380*1.2,2)</f>
        <v>4478.0600000000004</v>
      </c>
      <c r="U380" s="68">
        <f>IF(Q380=0,"—",(Q380*N380*1.2)/Q380)</f>
        <v>2239.0319999999997</v>
      </c>
      <c r="V380" s="24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s="1" customFormat="1" ht="38.25" x14ac:dyDescent="0.2">
      <c r="B381" s="18"/>
      <c r="C381" s="45"/>
      <c r="D381" s="45"/>
      <c r="E381" s="47">
        <v>373</v>
      </c>
      <c r="F381" s="31" t="s">
        <v>1365</v>
      </c>
      <c r="G381" s="20" t="s">
        <v>1362</v>
      </c>
      <c r="H381" s="19" t="s">
        <v>1890</v>
      </c>
      <c r="I381" s="20" t="s">
        <v>514</v>
      </c>
      <c r="J381" s="19" t="s">
        <v>11</v>
      </c>
      <c r="K381" s="21">
        <v>1</v>
      </c>
      <c r="L381" s="51" t="s">
        <v>26</v>
      </c>
      <c r="M381" s="62">
        <v>950</v>
      </c>
      <c r="N381" s="63">
        <f>ROUND(M381*1.001/K381,2)</f>
        <v>950.95</v>
      </c>
      <c r="O381" s="54"/>
      <c r="P381" s="77"/>
      <c r="Q381" s="80">
        <f>K381</f>
        <v>1</v>
      </c>
      <c r="R381" s="23">
        <f>ROUND(Q381*N381,2)</f>
        <v>950.95</v>
      </c>
      <c r="S381" s="22">
        <f>T381-R381</f>
        <v>190.19000000000005</v>
      </c>
      <c r="T381" s="73">
        <f>ROUND(Q381*N381*1.2,2)</f>
        <v>1141.1400000000001</v>
      </c>
      <c r="U381" s="68">
        <f>IF(Q381=0,"—",(Q381*N381*1.2)/Q381)</f>
        <v>1141.1400000000001</v>
      </c>
      <c r="V381" s="24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s="1" customFormat="1" ht="38.25" x14ac:dyDescent="0.2">
      <c r="B382" s="18"/>
      <c r="C382" s="45"/>
      <c r="D382" s="45"/>
      <c r="E382" s="47">
        <v>374</v>
      </c>
      <c r="F382" s="31" t="s">
        <v>1366</v>
      </c>
      <c r="G382" s="20" t="s">
        <v>24</v>
      </c>
      <c r="H382" s="19" t="s">
        <v>1890</v>
      </c>
      <c r="I382" s="20" t="s">
        <v>515</v>
      </c>
      <c r="J382" s="19" t="s">
        <v>11</v>
      </c>
      <c r="K382" s="21">
        <v>2</v>
      </c>
      <c r="L382" s="51" t="s">
        <v>26</v>
      </c>
      <c r="M382" s="62">
        <v>12500</v>
      </c>
      <c r="N382" s="63">
        <f>ROUND(M382*1.001/K382,2)</f>
        <v>6256.25</v>
      </c>
      <c r="O382" s="54"/>
      <c r="P382" s="77"/>
      <c r="Q382" s="80">
        <f>K382</f>
        <v>2</v>
      </c>
      <c r="R382" s="23">
        <f>ROUND(Q382*N382,2)</f>
        <v>12512.5</v>
      </c>
      <c r="S382" s="22">
        <f>T382-R382</f>
        <v>2502.5</v>
      </c>
      <c r="T382" s="73">
        <f>ROUND(Q382*N382*1.2,2)</f>
        <v>15015</v>
      </c>
      <c r="U382" s="68">
        <f>IF(Q382=0,"—",(Q382*N382*1.2)/Q382)</f>
        <v>7507.5</v>
      </c>
      <c r="V382" s="24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s="1" customFormat="1" ht="38.25" x14ac:dyDescent="0.2">
      <c r="B383" s="18"/>
      <c r="C383" s="45"/>
      <c r="D383" s="45"/>
      <c r="E383" s="47">
        <v>375</v>
      </c>
      <c r="F383" s="31" t="s">
        <v>1367</v>
      </c>
      <c r="G383" s="20" t="s">
        <v>1368</v>
      </c>
      <c r="H383" s="19" t="s">
        <v>1890</v>
      </c>
      <c r="I383" s="20" t="s">
        <v>516</v>
      </c>
      <c r="J383" s="19" t="s">
        <v>11</v>
      </c>
      <c r="K383" s="21">
        <v>1</v>
      </c>
      <c r="L383" s="51" t="s">
        <v>26</v>
      </c>
      <c r="M383" s="62">
        <v>159.57</v>
      </c>
      <c r="N383" s="63">
        <f>ROUND(M383*1.001/K383,2)</f>
        <v>159.72999999999999</v>
      </c>
      <c r="O383" s="54"/>
      <c r="P383" s="77"/>
      <c r="Q383" s="80">
        <f>K383</f>
        <v>1</v>
      </c>
      <c r="R383" s="23">
        <f>ROUND(Q383*N383,2)</f>
        <v>159.72999999999999</v>
      </c>
      <c r="S383" s="22">
        <f>T383-R383</f>
        <v>31.950000000000017</v>
      </c>
      <c r="T383" s="73">
        <f>ROUND(Q383*N383*1.2,2)</f>
        <v>191.68</v>
      </c>
      <c r="U383" s="68">
        <f>IF(Q383=0,"—",(Q383*N383*1.2)/Q383)</f>
        <v>191.67599999999999</v>
      </c>
      <c r="V383" s="24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s="1" customFormat="1" ht="38.25" x14ac:dyDescent="0.2">
      <c r="B384" s="18"/>
      <c r="C384" s="45"/>
      <c r="D384" s="45"/>
      <c r="E384" s="47">
        <v>376</v>
      </c>
      <c r="F384" s="31" t="s">
        <v>1369</v>
      </c>
      <c r="G384" s="20" t="s">
        <v>1370</v>
      </c>
      <c r="H384" s="19" t="s">
        <v>1890</v>
      </c>
      <c r="I384" s="20" t="s">
        <v>517</v>
      </c>
      <c r="J384" s="19" t="s">
        <v>11</v>
      </c>
      <c r="K384" s="21">
        <v>1</v>
      </c>
      <c r="L384" s="51" t="s">
        <v>26</v>
      </c>
      <c r="M384" s="62">
        <v>102.16</v>
      </c>
      <c r="N384" s="63">
        <f>ROUND(M384*1.001/K384,2)</f>
        <v>102.26</v>
      </c>
      <c r="O384" s="54"/>
      <c r="P384" s="77"/>
      <c r="Q384" s="80">
        <f>K384</f>
        <v>1</v>
      </c>
      <c r="R384" s="23">
        <f>ROUND(Q384*N384,2)</f>
        <v>102.26</v>
      </c>
      <c r="S384" s="22">
        <f>T384-R384</f>
        <v>20.449999999999989</v>
      </c>
      <c r="T384" s="73">
        <f>ROUND(Q384*N384*1.2,2)</f>
        <v>122.71</v>
      </c>
      <c r="U384" s="68">
        <f>IF(Q384=0,"—",(Q384*N384*1.2)/Q384)</f>
        <v>122.712</v>
      </c>
      <c r="V384" s="24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s="1" customFormat="1" ht="38.25" x14ac:dyDescent="0.2">
      <c r="B385" s="18"/>
      <c r="C385" s="45"/>
      <c r="D385" s="45"/>
      <c r="E385" s="47">
        <v>377</v>
      </c>
      <c r="F385" s="31" t="s">
        <v>1371</v>
      </c>
      <c r="G385" s="20" t="s">
        <v>1372</v>
      </c>
      <c r="H385" s="19" t="s">
        <v>1890</v>
      </c>
      <c r="I385" s="20" t="s">
        <v>518</v>
      </c>
      <c r="J385" s="19" t="s">
        <v>11</v>
      </c>
      <c r="K385" s="21">
        <v>1</v>
      </c>
      <c r="L385" s="51" t="s">
        <v>26</v>
      </c>
      <c r="M385" s="62">
        <v>148.38</v>
      </c>
      <c r="N385" s="63">
        <f>ROUND(M385*1.001/K385,2)</f>
        <v>148.53</v>
      </c>
      <c r="O385" s="54"/>
      <c r="P385" s="77"/>
      <c r="Q385" s="80">
        <f>K385</f>
        <v>1</v>
      </c>
      <c r="R385" s="23">
        <f>ROUND(Q385*N385,2)</f>
        <v>148.53</v>
      </c>
      <c r="S385" s="22">
        <f>T385-R385</f>
        <v>29.710000000000008</v>
      </c>
      <c r="T385" s="73">
        <f>ROUND(Q385*N385*1.2,2)</f>
        <v>178.24</v>
      </c>
      <c r="U385" s="68">
        <f>IF(Q385=0,"—",(Q385*N385*1.2)/Q385)</f>
        <v>178.23599999999999</v>
      </c>
      <c r="V385" s="24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s="1" customFormat="1" ht="38.25" x14ac:dyDescent="0.2">
      <c r="B386" s="18"/>
      <c r="C386" s="45"/>
      <c r="D386" s="45"/>
      <c r="E386" s="47">
        <v>378</v>
      </c>
      <c r="F386" s="31" t="s">
        <v>1373</v>
      </c>
      <c r="G386" s="20" t="s">
        <v>1374</v>
      </c>
      <c r="H386" s="19" t="s">
        <v>1890</v>
      </c>
      <c r="I386" s="20" t="s">
        <v>519</v>
      </c>
      <c r="J386" s="19" t="s">
        <v>11</v>
      </c>
      <c r="K386" s="21">
        <v>1</v>
      </c>
      <c r="L386" s="51" t="s">
        <v>26</v>
      </c>
      <c r="M386" s="62">
        <v>122.35</v>
      </c>
      <c r="N386" s="63">
        <f>ROUND(M386*1.001/K386,2)</f>
        <v>122.47</v>
      </c>
      <c r="O386" s="54"/>
      <c r="P386" s="77"/>
      <c r="Q386" s="80">
        <f>K386</f>
        <v>1</v>
      </c>
      <c r="R386" s="23">
        <f>ROUND(Q386*N386,2)</f>
        <v>122.47</v>
      </c>
      <c r="S386" s="22">
        <f>T386-R386</f>
        <v>24.490000000000009</v>
      </c>
      <c r="T386" s="73">
        <f>ROUND(Q386*N386*1.2,2)</f>
        <v>146.96</v>
      </c>
      <c r="U386" s="68">
        <f>IF(Q386=0,"—",(Q386*N386*1.2)/Q386)</f>
        <v>146.964</v>
      </c>
      <c r="V386" s="24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s="1" customFormat="1" ht="38.25" x14ac:dyDescent="0.2">
      <c r="B387" s="18"/>
      <c r="C387" s="45"/>
      <c r="D387" s="45"/>
      <c r="E387" s="47">
        <v>379</v>
      </c>
      <c r="F387" s="31" t="s">
        <v>1375</v>
      </c>
      <c r="G387" s="20" t="s">
        <v>1376</v>
      </c>
      <c r="H387" s="19" t="s">
        <v>1890</v>
      </c>
      <c r="I387" s="20" t="s">
        <v>520</v>
      </c>
      <c r="J387" s="19" t="s">
        <v>11</v>
      </c>
      <c r="K387" s="21">
        <v>1</v>
      </c>
      <c r="L387" s="51" t="s">
        <v>26</v>
      </c>
      <c r="M387" s="62">
        <v>126.49</v>
      </c>
      <c r="N387" s="63">
        <f>ROUND(M387*1.001/K387,2)</f>
        <v>126.62</v>
      </c>
      <c r="O387" s="54"/>
      <c r="P387" s="77"/>
      <c r="Q387" s="80">
        <f>K387</f>
        <v>1</v>
      </c>
      <c r="R387" s="23">
        <f>ROUND(Q387*N387,2)</f>
        <v>126.62</v>
      </c>
      <c r="S387" s="22">
        <f>T387-R387</f>
        <v>25.319999999999993</v>
      </c>
      <c r="T387" s="73">
        <f>ROUND(Q387*N387*1.2,2)</f>
        <v>151.94</v>
      </c>
      <c r="U387" s="68">
        <f>IF(Q387=0,"—",(Q387*N387*1.2)/Q387)</f>
        <v>151.94399999999999</v>
      </c>
      <c r="V387" s="24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s="1" customFormat="1" ht="38.25" x14ac:dyDescent="0.2">
      <c r="B388" s="18"/>
      <c r="C388" s="45"/>
      <c r="D388" s="45"/>
      <c r="E388" s="47">
        <v>380</v>
      </c>
      <c r="F388" s="31" t="s">
        <v>1377</v>
      </c>
      <c r="G388" s="20" t="s">
        <v>24</v>
      </c>
      <c r="H388" s="19" t="s">
        <v>1890</v>
      </c>
      <c r="I388" s="20" t="s">
        <v>521</v>
      </c>
      <c r="J388" s="19" t="s">
        <v>11</v>
      </c>
      <c r="K388" s="21">
        <v>10</v>
      </c>
      <c r="L388" s="51" t="s">
        <v>26</v>
      </c>
      <c r="M388" s="62">
        <v>3500</v>
      </c>
      <c r="N388" s="63">
        <f>ROUND(M388*1.001/K388,2)</f>
        <v>350.35</v>
      </c>
      <c r="O388" s="54"/>
      <c r="P388" s="77"/>
      <c r="Q388" s="80">
        <f>K388</f>
        <v>10</v>
      </c>
      <c r="R388" s="23">
        <f>ROUND(Q388*N388,2)</f>
        <v>3503.5</v>
      </c>
      <c r="S388" s="22">
        <f>T388-R388</f>
        <v>700.69999999999982</v>
      </c>
      <c r="T388" s="73">
        <f>ROUND(Q388*N388*1.2,2)</f>
        <v>4204.2</v>
      </c>
      <c r="U388" s="68">
        <f>IF(Q388=0,"—",(Q388*N388*1.2)/Q388)</f>
        <v>420.41999999999996</v>
      </c>
      <c r="V388" s="24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s="1" customFormat="1" ht="38.25" x14ac:dyDescent="0.2">
      <c r="B389" s="18"/>
      <c r="C389" s="45"/>
      <c r="D389" s="45"/>
      <c r="E389" s="47">
        <v>381</v>
      </c>
      <c r="F389" s="31" t="s">
        <v>1378</v>
      </c>
      <c r="G389" s="20" t="s">
        <v>24</v>
      </c>
      <c r="H389" s="19" t="s">
        <v>1891</v>
      </c>
      <c r="I389" s="20" t="s">
        <v>522</v>
      </c>
      <c r="J389" s="19" t="s">
        <v>11</v>
      </c>
      <c r="K389" s="21">
        <v>20</v>
      </c>
      <c r="L389" s="51" t="s">
        <v>26</v>
      </c>
      <c r="M389" s="62">
        <v>4192.6000000000004</v>
      </c>
      <c r="N389" s="63">
        <f>ROUND(M389*1.001/K389,2)</f>
        <v>209.84</v>
      </c>
      <c r="O389" s="54"/>
      <c r="P389" s="77"/>
      <c r="Q389" s="80">
        <f>K389</f>
        <v>20</v>
      </c>
      <c r="R389" s="23">
        <f>ROUND(Q389*N389,2)</f>
        <v>4196.8</v>
      </c>
      <c r="S389" s="22">
        <f>T389-R389</f>
        <v>839.35999999999967</v>
      </c>
      <c r="T389" s="73">
        <f>ROUND(Q389*N389*1.2,2)</f>
        <v>5036.16</v>
      </c>
      <c r="U389" s="68">
        <f>IF(Q389=0,"—",(Q389*N389*1.2)/Q389)</f>
        <v>251.80799999999999</v>
      </c>
      <c r="V389" s="24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s="1" customFormat="1" ht="38.25" x14ac:dyDescent="0.2">
      <c r="B390" s="18"/>
      <c r="C390" s="45"/>
      <c r="D390" s="45"/>
      <c r="E390" s="47">
        <v>382</v>
      </c>
      <c r="F390" s="31" t="s">
        <v>1379</v>
      </c>
      <c r="G390" s="20" t="s">
        <v>1380</v>
      </c>
      <c r="H390" s="19" t="s">
        <v>1891</v>
      </c>
      <c r="I390" s="20" t="s">
        <v>523</v>
      </c>
      <c r="J390" s="19" t="s">
        <v>11</v>
      </c>
      <c r="K390" s="21">
        <v>1</v>
      </c>
      <c r="L390" s="51" t="s">
        <v>26</v>
      </c>
      <c r="M390" s="62">
        <v>19142</v>
      </c>
      <c r="N390" s="63">
        <f>ROUND(M390*1.001/K390,2)</f>
        <v>19161.14</v>
      </c>
      <c r="O390" s="54"/>
      <c r="P390" s="77"/>
      <c r="Q390" s="80">
        <f>K390</f>
        <v>1</v>
      </c>
      <c r="R390" s="23">
        <f>ROUND(Q390*N390,2)</f>
        <v>19161.14</v>
      </c>
      <c r="S390" s="22">
        <f>T390-R390</f>
        <v>3832.2299999999996</v>
      </c>
      <c r="T390" s="73">
        <f>ROUND(Q390*N390*1.2,2)</f>
        <v>22993.37</v>
      </c>
      <c r="U390" s="68">
        <f>IF(Q390=0,"—",(Q390*N390*1.2)/Q390)</f>
        <v>22993.367999999999</v>
      </c>
      <c r="V390" s="24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s="1" customFormat="1" ht="38.25" x14ac:dyDescent="0.2">
      <c r="B391" s="18"/>
      <c r="C391" s="45"/>
      <c r="D391" s="45"/>
      <c r="E391" s="47">
        <v>383</v>
      </c>
      <c r="F391" s="31" t="s">
        <v>1381</v>
      </c>
      <c r="G391" s="20" t="s">
        <v>1382</v>
      </c>
      <c r="H391" s="19" t="s">
        <v>1891</v>
      </c>
      <c r="I391" s="20" t="s">
        <v>74</v>
      </c>
      <c r="J391" s="19" t="s">
        <v>11</v>
      </c>
      <c r="K391" s="21">
        <v>2</v>
      </c>
      <c r="L391" s="51" t="s">
        <v>26</v>
      </c>
      <c r="M391" s="62">
        <v>74406.78</v>
      </c>
      <c r="N391" s="63">
        <f>ROUND(M391*1.001/K391,2)</f>
        <v>37240.589999999997</v>
      </c>
      <c r="O391" s="54"/>
      <c r="P391" s="77"/>
      <c r="Q391" s="80">
        <f>K391</f>
        <v>2</v>
      </c>
      <c r="R391" s="23">
        <f>ROUND(Q391*N391,2)</f>
        <v>74481.179999999993</v>
      </c>
      <c r="S391" s="22">
        <f>T391-R391</f>
        <v>14896.240000000005</v>
      </c>
      <c r="T391" s="73">
        <f>ROUND(Q391*N391*1.2,2)</f>
        <v>89377.42</v>
      </c>
      <c r="U391" s="68">
        <f>IF(Q391=0,"—",(Q391*N391*1.2)/Q391)</f>
        <v>44688.707999999991</v>
      </c>
      <c r="V391" s="24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s="1" customFormat="1" ht="38.25" x14ac:dyDescent="0.2">
      <c r="B392" s="18"/>
      <c r="C392" s="45"/>
      <c r="D392" s="45"/>
      <c r="E392" s="47">
        <v>384</v>
      </c>
      <c r="F392" s="31" t="s">
        <v>1383</v>
      </c>
      <c r="G392" s="20" t="s">
        <v>1384</v>
      </c>
      <c r="H392" s="19" t="s">
        <v>1891</v>
      </c>
      <c r="I392" s="20" t="s">
        <v>524</v>
      </c>
      <c r="J392" s="19" t="s">
        <v>11</v>
      </c>
      <c r="K392" s="21">
        <v>3</v>
      </c>
      <c r="L392" s="51" t="s">
        <v>26</v>
      </c>
      <c r="M392" s="62">
        <v>634950</v>
      </c>
      <c r="N392" s="63">
        <f>ROUND(M392*1.001/K392,2)</f>
        <v>211861.65</v>
      </c>
      <c r="O392" s="54"/>
      <c r="P392" s="77"/>
      <c r="Q392" s="80">
        <f>K392</f>
        <v>3</v>
      </c>
      <c r="R392" s="23">
        <f>ROUND(Q392*N392,2)</f>
        <v>635584.94999999995</v>
      </c>
      <c r="S392" s="22">
        <f>T392-R392</f>
        <v>127116.98999999999</v>
      </c>
      <c r="T392" s="73">
        <f>ROUND(Q392*N392*1.2,2)</f>
        <v>762701.94</v>
      </c>
      <c r="U392" s="68">
        <f>IF(Q392=0,"—",(Q392*N392*1.2)/Q392)</f>
        <v>254233.97999999998</v>
      </c>
      <c r="V392" s="24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s="1" customFormat="1" ht="38.25" x14ac:dyDescent="0.2">
      <c r="B393" s="18"/>
      <c r="C393" s="45"/>
      <c r="D393" s="45"/>
      <c r="E393" s="47">
        <v>385</v>
      </c>
      <c r="F393" s="31" t="s">
        <v>1385</v>
      </c>
      <c r="G393" s="20">
        <v>230111768</v>
      </c>
      <c r="H393" s="19" t="s">
        <v>1891</v>
      </c>
      <c r="I393" s="20" t="s">
        <v>525</v>
      </c>
      <c r="J393" s="19" t="s">
        <v>11</v>
      </c>
      <c r="K393" s="21">
        <v>4</v>
      </c>
      <c r="L393" s="51" t="s">
        <v>26</v>
      </c>
      <c r="M393" s="62">
        <v>1938</v>
      </c>
      <c r="N393" s="63">
        <f>ROUND(M393*1.001/K393,2)</f>
        <v>484.98</v>
      </c>
      <c r="O393" s="54"/>
      <c r="P393" s="77"/>
      <c r="Q393" s="80">
        <f>K393</f>
        <v>4</v>
      </c>
      <c r="R393" s="23">
        <f>ROUND(Q393*N393,2)</f>
        <v>1939.92</v>
      </c>
      <c r="S393" s="22">
        <f>T393-R393</f>
        <v>387.98</v>
      </c>
      <c r="T393" s="73">
        <f>ROUND(Q393*N393*1.2,2)</f>
        <v>2327.9</v>
      </c>
      <c r="U393" s="68">
        <f>IF(Q393=0,"—",(Q393*N393*1.2)/Q393)</f>
        <v>581.976</v>
      </c>
      <c r="V393" s="24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s="1" customFormat="1" ht="38.25" x14ac:dyDescent="0.2">
      <c r="B394" s="18"/>
      <c r="C394" s="45"/>
      <c r="D394" s="45"/>
      <c r="E394" s="47">
        <v>386</v>
      </c>
      <c r="F394" s="31" t="s">
        <v>1386</v>
      </c>
      <c r="G394" s="20">
        <v>230111770</v>
      </c>
      <c r="H394" s="19" t="s">
        <v>1891</v>
      </c>
      <c r="I394" s="20" t="s">
        <v>526</v>
      </c>
      <c r="J394" s="19" t="s">
        <v>11</v>
      </c>
      <c r="K394" s="21">
        <v>4</v>
      </c>
      <c r="L394" s="51" t="s">
        <v>26</v>
      </c>
      <c r="M394" s="62">
        <v>2140</v>
      </c>
      <c r="N394" s="63">
        <f>ROUND(M394*1.001/K394,2)</f>
        <v>535.54</v>
      </c>
      <c r="O394" s="54"/>
      <c r="P394" s="77"/>
      <c r="Q394" s="80">
        <f>K394</f>
        <v>4</v>
      </c>
      <c r="R394" s="23">
        <f>ROUND(Q394*N394,2)</f>
        <v>2142.16</v>
      </c>
      <c r="S394" s="22">
        <f>T394-R394</f>
        <v>428.43000000000029</v>
      </c>
      <c r="T394" s="73">
        <f>ROUND(Q394*N394*1.2,2)</f>
        <v>2570.59</v>
      </c>
      <c r="U394" s="68">
        <f>IF(Q394=0,"—",(Q394*N394*1.2)/Q394)</f>
        <v>642.64799999999991</v>
      </c>
      <c r="V394" s="24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s="1" customFormat="1" ht="38.25" x14ac:dyDescent="0.2">
      <c r="B395" s="18"/>
      <c r="C395" s="45"/>
      <c r="D395" s="45"/>
      <c r="E395" s="47">
        <v>387</v>
      </c>
      <c r="F395" s="31" t="s">
        <v>1387</v>
      </c>
      <c r="G395" s="20" t="s">
        <v>24</v>
      </c>
      <c r="H395" s="19" t="s">
        <v>1891</v>
      </c>
      <c r="I395" s="20" t="s">
        <v>527</v>
      </c>
      <c r="J395" s="19" t="s">
        <v>11</v>
      </c>
      <c r="K395" s="21">
        <v>1</v>
      </c>
      <c r="L395" s="51" t="s">
        <v>26</v>
      </c>
      <c r="M395" s="62">
        <v>32232</v>
      </c>
      <c r="N395" s="63">
        <f>ROUND(M395*1.001/K395,2)</f>
        <v>32264.23</v>
      </c>
      <c r="O395" s="54"/>
      <c r="P395" s="77"/>
      <c r="Q395" s="80">
        <f>K395</f>
        <v>1</v>
      </c>
      <c r="R395" s="23">
        <f>ROUND(Q395*N395,2)</f>
        <v>32264.23</v>
      </c>
      <c r="S395" s="22">
        <f>T395-R395</f>
        <v>6452.8500000000022</v>
      </c>
      <c r="T395" s="73">
        <f>ROUND(Q395*N395*1.2,2)</f>
        <v>38717.08</v>
      </c>
      <c r="U395" s="68">
        <f>IF(Q395=0,"—",(Q395*N395*1.2)/Q395)</f>
        <v>38717.076000000001</v>
      </c>
      <c r="V395" s="24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s="1" customFormat="1" ht="38.25" x14ac:dyDescent="0.2">
      <c r="B396" s="18"/>
      <c r="C396" s="45"/>
      <c r="D396" s="45"/>
      <c r="E396" s="47">
        <v>388</v>
      </c>
      <c r="F396" s="31" t="s">
        <v>1388</v>
      </c>
      <c r="G396" s="20" t="s">
        <v>24</v>
      </c>
      <c r="H396" s="19" t="s">
        <v>1891</v>
      </c>
      <c r="I396" s="20" t="s">
        <v>528</v>
      </c>
      <c r="J396" s="19" t="s">
        <v>11</v>
      </c>
      <c r="K396" s="21">
        <v>2</v>
      </c>
      <c r="L396" s="51" t="s">
        <v>26</v>
      </c>
      <c r="M396" s="62">
        <v>7159.56</v>
      </c>
      <c r="N396" s="63">
        <f>ROUND(M396*1.001/K396,2)</f>
        <v>3583.36</v>
      </c>
      <c r="O396" s="54"/>
      <c r="P396" s="77"/>
      <c r="Q396" s="80">
        <f>K396</f>
        <v>2</v>
      </c>
      <c r="R396" s="23">
        <f>ROUND(Q396*N396,2)</f>
        <v>7166.72</v>
      </c>
      <c r="S396" s="22">
        <f>T396-R396</f>
        <v>1433.3399999999992</v>
      </c>
      <c r="T396" s="73">
        <f>ROUND(Q396*N396*1.2,2)</f>
        <v>8600.06</v>
      </c>
      <c r="U396" s="68">
        <f>IF(Q396=0,"—",(Q396*N396*1.2)/Q396)</f>
        <v>4300.0320000000002</v>
      </c>
      <c r="V396" s="24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s="1" customFormat="1" ht="38.25" x14ac:dyDescent="0.2">
      <c r="B397" s="18"/>
      <c r="C397" s="45"/>
      <c r="D397" s="45"/>
      <c r="E397" s="47">
        <v>389</v>
      </c>
      <c r="F397" s="31" t="s">
        <v>1389</v>
      </c>
      <c r="G397" s="20" t="s">
        <v>24</v>
      </c>
      <c r="H397" s="19" t="s">
        <v>1891</v>
      </c>
      <c r="I397" s="20" t="s">
        <v>529</v>
      </c>
      <c r="J397" s="19" t="s">
        <v>11</v>
      </c>
      <c r="K397" s="21">
        <v>2</v>
      </c>
      <c r="L397" s="51" t="s">
        <v>26</v>
      </c>
      <c r="M397" s="62">
        <v>16315</v>
      </c>
      <c r="N397" s="63">
        <f>ROUND(M397*1.001/K397,2)</f>
        <v>8165.66</v>
      </c>
      <c r="O397" s="54"/>
      <c r="P397" s="77"/>
      <c r="Q397" s="80">
        <f>K397</f>
        <v>2</v>
      </c>
      <c r="R397" s="23">
        <f>ROUND(Q397*N397,2)</f>
        <v>16331.32</v>
      </c>
      <c r="S397" s="22">
        <f>T397-R397</f>
        <v>3266.260000000002</v>
      </c>
      <c r="T397" s="73">
        <f>ROUND(Q397*N397*1.2,2)</f>
        <v>19597.580000000002</v>
      </c>
      <c r="U397" s="68">
        <f>IF(Q397=0,"—",(Q397*N397*1.2)/Q397)</f>
        <v>9798.7919999999995</v>
      </c>
      <c r="V397" s="24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s="1" customFormat="1" ht="38.25" x14ac:dyDescent="0.2">
      <c r="B398" s="18"/>
      <c r="C398" s="45"/>
      <c r="D398" s="45"/>
      <c r="E398" s="47">
        <v>390</v>
      </c>
      <c r="F398" s="31" t="s">
        <v>1390</v>
      </c>
      <c r="G398" s="20" t="s">
        <v>24</v>
      </c>
      <c r="H398" s="19" t="s">
        <v>1891</v>
      </c>
      <c r="I398" s="20" t="s">
        <v>530</v>
      </c>
      <c r="J398" s="19" t="s">
        <v>11</v>
      </c>
      <c r="K398" s="21">
        <v>1</v>
      </c>
      <c r="L398" s="51" t="s">
        <v>26</v>
      </c>
      <c r="M398" s="62">
        <v>15505</v>
      </c>
      <c r="N398" s="63">
        <f>ROUND(M398*1.001/K398,2)</f>
        <v>15520.51</v>
      </c>
      <c r="O398" s="54"/>
      <c r="P398" s="77"/>
      <c r="Q398" s="80">
        <f>K398</f>
        <v>1</v>
      </c>
      <c r="R398" s="23">
        <f>ROUND(Q398*N398,2)</f>
        <v>15520.51</v>
      </c>
      <c r="S398" s="22">
        <f>T398-R398</f>
        <v>3104.1000000000004</v>
      </c>
      <c r="T398" s="73">
        <f>ROUND(Q398*N398*1.2,2)</f>
        <v>18624.61</v>
      </c>
      <c r="U398" s="68">
        <f>IF(Q398=0,"—",(Q398*N398*1.2)/Q398)</f>
        <v>18624.612000000001</v>
      </c>
      <c r="V398" s="24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s="1" customFormat="1" ht="38.25" x14ac:dyDescent="0.2">
      <c r="B399" s="18"/>
      <c r="C399" s="45"/>
      <c r="D399" s="45"/>
      <c r="E399" s="47">
        <v>391</v>
      </c>
      <c r="F399" s="31" t="s">
        <v>1391</v>
      </c>
      <c r="G399" s="20" t="s">
        <v>1392</v>
      </c>
      <c r="H399" s="19" t="s">
        <v>1891</v>
      </c>
      <c r="I399" s="20" t="s">
        <v>531</v>
      </c>
      <c r="J399" s="19" t="s">
        <v>11</v>
      </c>
      <c r="K399" s="21">
        <v>6</v>
      </c>
      <c r="L399" s="51" t="s">
        <v>26</v>
      </c>
      <c r="M399" s="62">
        <v>8164.42</v>
      </c>
      <c r="N399" s="63">
        <f>ROUND(M399*1.001/K399,2)</f>
        <v>1362.1</v>
      </c>
      <c r="O399" s="54"/>
      <c r="P399" s="77"/>
      <c r="Q399" s="80">
        <f>K399</f>
        <v>6</v>
      </c>
      <c r="R399" s="23">
        <f>ROUND(Q399*N399,2)</f>
        <v>8172.6</v>
      </c>
      <c r="S399" s="22">
        <f>T399-R399</f>
        <v>1634.5200000000004</v>
      </c>
      <c r="T399" s="73">
        <f>ROUND(Q399*N399*1.2,2)</f>
        <v>9807.1200000000008</v>
      </c>
      <c r="U399" s="68">
        <f>IF(Q399=0,"—",(Q399*N399*1.2)/Q399)</f>
        <v>1634.5199999999998</v>
      </c>
      <c r="V399" s="24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s="1" customFormat="1" ht="38.25" x14ac:dyDescent="0.2">
      <c r="B400" s="18"/>
      <c r="C400" s="45"/>
      <c r="D400" s="45"/>
      <c r="E400" s="47">
        <v>392</v>
      </c>
      <c r="F400" s="31" t="s">
        <v>1393</v>
      </c>
      <c r="G400" s="20" t="s">
        <v>24</v>
      </c>
      <c r="H400" s="19" t="s">
        <v>1891</v>
      </c>
      <c r="I400" s="20" t="s">
        <v>532</v>
      </c>
      <c r="J400" s="19" t="s">
        <v>11</v>
      </c>
      <c r="K400" s="21">
        <v>3</v>
      </c>
      <c r="L400" s="51" t="s">
        <v>26</v>
      </c>
      <c r="M400" s="62">
        <v>9180</v>
      </c>
      <c r="N400" s="63">
        <f>ROUND(M400*1.001/K400,2)</f>
        <v>3063.06</v>
      </c>
      <c r="O400" s="54"/>
      <c r="P400" s="77"/>
      <c r="Q400" s="80">
        <f>K400</f>
        <v>3</v>
      </c>
      <c r="R400" s="23">
        <f>ROUND(Q400*N400,2)</f>
        <v>9189.18</v>
      </c>
      <c r="S400" s="22">
        <f>T400-R400</f>
        <v>1837.8400000000001</v>
      </c>
      <c r="T400" s="73">
        <f>ROUND(Q400*N400*1.2,2)</f>
        <v>11027.02</v>
      </c>
      <c r="U400" s="68">
        <f>IF(Q400=0,"—",(Q400*N400*1.2)/Q400)</f>
        <v>3675.672</v>
      </c>
      <c r="V400" s="24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s="1" customFormat="1" ht="38.25" x14ac:dyDescent="0.2">
      <c r="B401" s="18"/>
      <c r="C401" s="45"/>
      <c r="D401" s="45"/>
      <c r="E401" s="47">
        <v>393</v>
      </c>
      <c r="F401" s="31" t="s">
        <v>1394</v>
      </c>
      <c r="G401" s="20" t="s">
        <v>1395</v>
      </c>
      <c r="H401" s="19" t="s">
        <v>1891</v>
      </c>
      <c r="I401" s="20" t="s">
        <v>533</v>
      </c>
      <c r="J401" s="19" t="s">
        <v>11</v>
      </c>
      <c r="K401" s="21">
        <v>2</v>
      </c>
      <c r="L401" s="51" t="s">
        <v>26</v>
      </c>
      <c r="M401" s="62">
        <v>1454.24</v>
      </c>
      <c r="N401" s="63">
        <f>ROUND(M401*1.001/K401,2)</f>
        <v>727.85</v>
      </c>
      <c r="O401" s="54"/>
      <c r="P401" s="77"/>
      <c r="Q401" s="80">
        <f>K401</f>
        <v>2</v>
      </c>
      <c r="R401" s="23">
        <f>ROUND(Q401*N401,2)</f>
        <v>1455.7</v>
      </c>
      <c r="S401" s="22">
        <f>T401-R401</f>
        <v>291.13999999999987</v>
      </c>
      <c r="T401" s="73">
        <f>ROUND(Q401*N401*1.2,2)</f>
        <v>1746.84</v>
      </c>
      <c r="U401" s="68">
        <f>IF(Q401=0,"—",(Q401*N401*1.2)/Q401)</f>
        <v>873.42</v>
      </c>
      <c r="V401" s="24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s="1" customFormat="1" ht="38.25" x14ac:dyDescent="0.2">
      <c r="B402" s="18"/>
      <c r="C402" s="45"/>
      <c r="D402" s="45"/>
      <c r="E402" s="47">
        <v>394</v>
      </c>
      <c r="F402" s="31" t="s">
        <v>1396</v>
      </c>
      <c r="G402" s="20" t="s">
        <v>1397</v>
      </c>
      <c r="H402" s="19" t="s">
        <v>1891</v>
      </c>
      <c r="I402" s="20" t="s">
        <v>534</v>
      </c>
      <c r="J402" s="19" t="s">
        <v>11</v>
      </c>
      <c r="K402" s="21">
        <v>2</v>
      </c>
      <c r="L402" s="51" t="s">
        <v>26</v>
      </c>
      <c r="M402" s="62">
        <v>1454.24</v>
      </c>
      <c r="N402" s="63">
        <f>ROUND(M402*1.001/K402,2)</f>
        <v>727.85</v>
      </c>
      <c r="O402" s="54"/>
      <c r="P402" s="77"/>
      <c r="Q402" s="80">
        <f>K402</f>
        <v>2</v>
      </c>
      <c r="R402" s="23">
        <f>ROUND(Q402*N402,2)</f>
        <v>1455.7</v>
      </c>
      <c r="S402" s="22">
        <f>T402-R402</f>
        <v>291.13999999999987</v>
      </c>
      <c r="T402" s="73">
        <f>ROUND(Q402*N402*1.2,2)</f>
        <v>1746.84</v>
      </c>
      <c r="U402" s="68">
        <f>IF(Q402=0,"—",(Q402*N402*1.2)/Q402)</f>
        <v>873.42</v>
      </c>
      <c r="V402" s="24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s="1" customFormat="1" ht="38.25" x14ac:dyDescent="0.2">
      <c r="B403" s="18"/>
      <c r="C403" s="45"/>
      <c r="D403" s="45"/>
      <c r="E403" s="47">
        <v>395</v>
      </c>
      <c r="F403" s="31" t="s">
        <v>1398</v>
      </c>
      <c r="G403" s="20" t="s">
        <v>1399</v>
      </c>
      <c r="H403" s="19" t="s">
        <v>1891</v>
      </c>
      <c r="I403" s="20" t="s">
        <v>535</v>
      </c>
      <c r="J403" s="19" t="s">
        <v>11</v>
      </c>
      <c r="K403" s="21">
        <v>2</v>
      </c>
      <c r="L403" s="51" t="s">
        <v>26</v>
      </c>
      <c r="M403" s="62">
        <v>14406.78</v>
      </c>
      <c r="N403" s="63">
        <f>ROUND(M403*1.001/K403,2)</f>
        <v>7210.59</v>
      </c>
      <c r="O403" s="54"/>
      <c r="P403" s="77"/>
      <c r="Q403" s="80">
        <f>K403</f>
        <v>2</v>
      </c>
      <c r="R403" s="23">
        <f>ROUND(Q403*N403,2)</f>
        <v>14421.18</v>
      </c>
      <c r="S403" s="22">
        <f>T403-R403</f>
        <v>2884.239999999998</v>
      </c>
      <c r="T403" s="73">
        <f>ROUND(Q403*N403*1.2,2)</f>
        <v>17305.419999999998</v>
      </c>
      <c r="U403" s="68">
        <f>IF(Q403=0,"—",(Q403*N403*1.2)/Q403)</f>
        <v>8652.7080000000005</v>
      </c>
      <c r="V403" s="24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s="1" customFormat="1" ht="38.25" x14ac:dyDescent="0.2">
      <c r="B404" s="18"/>
      <c r="C404" s="45"/>
      <c r="D404" s="45"/>
      <c r="E404" s="47">
        <v>396</v>
      </c>
      <c r="F404" s="31" t="s">
        <v>1400</v>
      </c>
      <c r="G404" s="20" t="s">
        <v>1401</v>
      </c>
      <c r="H404" s="19" t="s">
        <v>1891</v>
      </c>
      <c r="I404" s="20" t="s">
        <v>536</v>
      </c>
      <c r="J404" s="19" t="s">
        <v>11</v>
      </c>
      <c r="K404" s="21">
        <v>11</v>
      </c>
      <c r="L404" s="51" t="s">
        <v>26</v>
      </c>
      <c r="M404" s="62">
        <v>79237.289999999994</v>
      </c>
      <c r="N404" s="63">
        <f>ROUND(M404*1.001/K404,2)</f>
        <v>7210.59</v>
      </c>
      <c r="O404" s="54"/>
      <c r="P404" s="77"/>
      <c r="Q404" s="80">
        <f>K404</f>
        <v>11</v>
      </c>
      <c r="R404" s="23">
        <f>ROUND(Q404*N404,2)</f>
        <v>79316.490000000005</v>
      </c>
      <c r="S404" s="22">
        <f>T404-R404</f>
        <v>15863.299999999988</v>
      </c>
      <c r="T404" s="73">
        <f>ROUND(Q404*N404*1.2,2)</f>
        <v>95179.79</v>
      </c>
      <c r="U404" s="68">
        <f>IF(Q404=0,"—",(Q404*N404*1.2)/Q404)</f>
        <v>8652.7080000000005</v>
      </c>
      <c r="V404" s="24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s="1" customFormat="1" ht="38.25" x14ac:dyDescent="0.2">
      <c r="B405" s="18"/>
      <c r="C405" s="45"/>
      <c r="D405" s="45"/>
      <c r="E405" s="47">
        <v>397</v>
      </c>
      <c r="F405" s="31" t="s">
        <v>1402</v>
      </c>
      <c r="G405" s="20">
        <v>270870</v>
      </c>
      <c r="H405" s="19" t="s">
        <v>1891</v>
      </c>
      <c r="I405" s="20" t="s">
        <v>537</v>
      </c>
      <c r="J405" s="19" t="s">
        <v>11</v>
      </c>
      <c r="K405" s="21">
        <v>1</v>
      </c>
      <c r="L405" s="51" t="s">
        <v>26</v>
      </c>
      <c r="M405" s="62">
        <v>1182.2</v>
      </c>
      <c r="N405" s="63">
        <f>ROUND(M405*1.001/K405,2)</f>
        <v>1183.3800000000001</v>
      </c>
      <c r="O405" s="54"/>
      <c r="P405" s="77"/>
      <c r="Q405" s="80">
        <f>K405</f>
        <v>1</v>
      </c>
      <c r="R405" s="23">
        <f>ROUND(Q405*N405,2)</f>
        <v>1183.3800000000001</v>
      </c>
      <c r="S405" s="22">
        <f>T405-R405</f>
        <v>236.67999999999984</v>
      </c>
      <c r="T405" s="73">
        <f>ROUND(Q405*N405*1.2,2)</f>
        <v>1420.06</v>
      </c>
      <c r="U405" s="68">
        <f>IF(Q405=0,"—",(Q405*N405*1.2)/Q405)</f>
        <v>1420.056</v>
      </c>
      <c r="V405" s="24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s="1" customFormat="1" ht="38.25" x14ac:dyDescent="0.2">
      <c r="B406" s="18"/>
      <c r="C406" s="45"/>
      <c r="D406" s="45"/>
      <c r="E406" s="47">
        <v>398</v>
      </c>
      <c r="F406" s="31" t="s">
        <v>1403</v>
      </c>
      <c r="G406" s="20" t="s">
        <v>24</v>
      </c>
      <c r="H406" s="19" t="s">
        <v>1891</v>
      </c>
      <c r="I406" s="20" t="s">
        <v>538</v>
      </c>
      <c r="J406" s="19" t="s">
        <v>11</v>
      </c>
      <c r="K406" s="21">
        <v>2</v>
      </c>
      <c r="L406" s="51" t="s">
        <v>26</v>
      </c>
      <c r="M406" s="62">
        <v>20000</v>
      </c>
      <c r="N406" s="63">
        <f>ROUND(M406*1.001/K406,2)</f>
        <v>10010</v>
      </c>
      <c r="O406" s="54"/>
      <c r="P406" s="77"/>
      <c r="Q406" s="80">
        <f>K406</f>
        <v>2</v>
      </c>
      <c r="R406" s="23">
        <f>ROUND(Q406*N406,2)</f>
        <v>20020</v>
      </c>
      <c r="S406" s="22">
        <f>T406-R406</f>
        <v>4004</v>
      </c>
      <c r="T406" s="73">
        <f>ROUND(Q406*N406*1.2,2)</f>
        <v>24024</v>
      </c>
      <c r="U406" s="68">
        <f>IF(Q406=0,"—",(Q406*N406*1.2)/Q406)</f>
        <v>12012</v>
      </c>
      <c r="V406" s="24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s="1" customFormat="1" ht="38.25" x14ac:dyDescent="0.2">
      <c r="B407" s="18"/>
      <c r="C407" s="45"/>
      <c r="D407" s="45"/>
      <c r="E407" s="47">
        <v>399</v>
      </c>
      <c r="F407" s="31" t="s">
        <v>1404</v>
      </c>
      <c r="G407" s="20" t="s">
        <v>24</v>
      </c>
      <c r="H407" s="19" t="s">
        <v>1891</v>
      </c>
      <c r="I407" s="20" t="s">
        <v>539</v>
      </c>
      <c r="J407" s="19" t="s">
        <v>11</v>
      </c>
      <c r="K407" s="21">
        <v>2</v>
      </c>
      <c r="L407" s="51" t="s">
        <v>26</v>
      </c>
      <c r="M407" s="62">
        <v>18000</v>
      </c>
      <c r="N407" s="63">
        <f>ROUND(M407*1.001/K407,2)</f>
        <v>9009</v>
      </c>
      <c r="O407" s="54"/>
      <c r="P407" s="77"/>
      <c r="Q407" s="80">
        <f>K407</f>
        <v>2</v>
      </c>
      <c r="R407" s="23">
        <f>ROUND(Q407*N407,2)</f>
        <v>18018</v>
      </c>
      <c r="S407" s="22">
        <f>T407-R407</f>
        <v>3603.5999999999985</v>
      </c>
      <c r="T407" s="73">
        <f>ROUND(Q407*N407*1.2,2)</f>
        <v>21621.599999999999</v>
      </c>
      <c r="U407" s="68">
        <f>IF(Q407=0,"—",(Q407*N407*1.2)/Q407)</f>
        <v>10810.8</v>
      </c>
      <c r="V407" s="24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s="1" customFormat="1" ht="38.25" x14ac:dyDescent="0.2">
      <c r="B408" s="18"/>
      <c r="C408" s="45"/>
      <c r="D408" s="45"/>
      <c r="E408" s="47">
        <v>400</v>
      </c>
      <c r="F408" s="31" t="s">
        <v>1405</v>
      </c>
      <c r="G408" s="20" t="s">
        <v>24</v>
      </c>
      <c r="H408" s="19" t="s">
        <v>1891</v>
      </c>
      <c r="I408" s="20" t="s">
        <v>540</v>
      </c>
      <c r="J408" s="19" t="s">
        <v>11</v>
      </c>
      <c r="K408" s="21">
        <v>3</v>
      </c>
      <c r="L408" s="51" t="s">
        <v>26</v>
      </c>
      <c r="M408" s="62">
        <v>4200</v>
      </c>
      <c r="N408" s="63">
        <f>ROUND(M408*1.001/K408,2)</f>
        <v>1401.4</v>
      </c>
      <c r="O408" s="54"/>
      <c r="P408" s="77"/>
      <c r="Q408" s="80">
        <f>K408</f>
        <v>3</v>
      </c>
      <c r="R408" s="23">
        <f>ROUND(Q408*N408,2)</f>
        <v>4204.2</v>
      </c>
      <c r="S408" s="22">
        <f>T408-R408</f>
        <v>840.84000000000015</v>
      </c>
      <c r="T408" s="73">
        <f>ROUND(Q408*N408*1.2,2)</f>
        <v>5045.04</v>
      </c>
      <c r="U408" s="68">
        <f>IF(Q408=0,"—",(Q408*N408*1.2)/Q408)</f>
        <v>1681.6800000000003</v>
      </c>
      <c r="V408" s="24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s="1" customFormat="1" ht="38.25" x14ac:dyDescent="0.2">
      <c r="B409" s="18"/>
      <c r="C409" s="45"/>
      <c r="D409" s="45"/>
      <c r="E409" s="47">
        <v>401</v>
      </c>
      <c r="F409" s="31" t="s">
        <v>1406</v>
      </c>
      <c r="G409" s="20" t="s">
        <v>1407</v>
      </c>
      <c r="H409" s="19" t="s">
        <v>1891</v>
      </c>
      <c r="I409" s="20" t="s">
        <v>541</v>
      </c>
      <c r="J409" s="19" t="s">
        <v>11</v>
      </c>
      <c r="K409" s="21">
        <v>2</v>
      </c>
      <c r="L409" s="51" t="s">
        <v>26</v>
      </c>
      <c r="M409" s="62">
        <v>213.08</v>
      </c>
      <c r="N409" s="63">
        <f>ROUND(M409*1.001/K409,2)</f>
        <v>106.65</v>
      </c>
      <c r="O409" s="54"/>
      <c r="P409" s="77"/>
      <c r="Q409" s="80">
        <f>K409</f>
        <v>2</v>
      </c>
      <c r="R409" s="23">
        <f>ROUND(Q409*N409,2)</f>
        <v>213.3</v>
      </c>
      <c r="S409" s="22">
        <f>T409-R409</f>
        <v>42.66</v>
      </c>
      <c r="T409" s="73">
        <f>ROUND(Q409*N409*1.2,2)</f>
        <v>255.96</v>
      </c>
      <c r="U409" s="68">
        <f>IF(Q409=0,"—",(Q409*N409*1.2)/Q409)</f>
        <v>127.98</v>
      </c>
      <c r="V409" s="24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s="1" customFormat="1" ht="38.25" x14ac:dyDescent="0.2">
      <c r="B410" s="18"/>
      <c r="C410" s="45"/>
      <c r="D410" s="45"/>
      <c r="E410" s="47">
        <v>402</v>
      </c>
      <c r="F410" s="31" t="s">
        <v>1408</v>
      </c>
      <c r="G410" s="20">
        <v>279768</v>
      </c>
      <c r="H410" s="19" t="s">
        <v>1891</v>
      </c>
      <c r="I410" s="20" t="s">
        <v>542</v>
      </c>
      <c r="J410" s="19" t="s">
        <v>11</v>
      </c>
      <c r="K410" s="21">
        <v>5</v>
      </c>
      <c r="L410" s="51" t="s">
        <v>26</v>
      </c>
      <c r="M410" s="62">
        <v>590</v>
      </c>
      <c r="N410" s="63">
        <f>ROUND(M410*1.001/K410,2)</f>
        <v>118.12</v>
      </c>
      <c r="O410" s="54"/>
      <c r="P410" s="77"/>
      <c r="Q410" s="80">
        <f>K410</f>
        <v>5</v>
      </c>
      <c r="R410" s="23">
        <f>ROUND(Q410*N410,2)</f>
        <v>590.6</v>
      </c>
      <c r="S410" s="22">
        <f>T410-R410</f>
        <v>118.12</v>
      </c>
      <c r="T410" s="73">
        <f>ROUND(Q410*N410*1.2,2)</f>
        <v>708.72</v>
      </c>
      <c r="U410" s="68">
        <f>IF(Q410=0,"—",(Q410*N410*1.2)/Q410)</f>
        <v>141.744</v>
      </c>
      <c r="V410" s="24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s="1" customFormat="1" ht="38.25" x14ac:dyDescent="0.2">
      <c r="B411" s="18"/>
      <c r="C411" s="45"/>
      <c r="D411" s="45"/>
      <c r="E411" s="47">
        <v>403</v>
      </c>
      <c r="F411" s="31" t="s">
        <v>1409</v>
      </c>
      <c r="G411" s="20">
        <v>279770</v>
      </c>
      <c r="H411" s="19" t="s">
        <v>1891</v>
      </c>
      <c r="I411" s="20" t="s">
        <v>543</v>
      </c>
      <c r="J411" s="19" t="s">
        <v>11</v>
      </c>
      <c r="K411" s="21">
        <v>5</v>
      </c>
      <c r="L411" s="51" t="s">
        <v>26</v>
      </c>
      <c r="M411" s="62">
        <v>695</v>
      </c>
      <c r="N411" s="63">
        <f>ROUND(M411*1.001/K411,2)</f>
        <v>139.13999999999999</v>
      </c>
      <c r="O411" s="54"/>
      <c r="P411" s="77"/>
      <c r="Q411" s="80">
        <f>K411</f>
        <v>5</v>
      </c>
      <c r="R411" s="23">
        <f>ROUND(Q411*N411,2)</f>
        <v>695.7</v>
      </c>
      <c r="S411" s="22">
        <f>T411-R411</f>
        <v>139.13999999999999</v>
      </c>
      <c r="T411" s="73">
        <f>ROUND(Q411*N411*1.2,2)</f>
        <v>834.84</v>
      </c>
      <c r="U411" s="68">
        <f>IF(Q411=0,"—",(Q411*N411*1.2)/Q411)</f>
        <v>166.96799999999999</v>
      </c>
      <c r="V411" s="24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s="1" customFormat="1" ht="38.25" x14ac:dyDescent="0.2">
      <c r="B412" s="18"/>
      <c r="C412" s="45"/>
      <c r="D412" s="45"/>
      <c r="E412" s="47">
        <v>404</v>
      </c>
      <c r="F412" s="31" t="s">
        <v>1410</v>
      </c>
      <c r="G412" s="20">
        <v>279766</v>
      </c>
      <c r="H412" s="19" t="s">
        <v>1891</v>
      </c>
      <c r="I412" s="20" t="s">
        <v>544</v>
      </c>
      <c r="J412" s="19" t="s">
        <v>11</v>
      </c>
      <c r="K412" s="21">
        <v>2</v>
      </c>
      <c r="L412" s="51" t="s">
        <v>26</v>
      </c>
      <c r="M412" s="62">
        <v>238</v>
      </c>
      <c r="N412" s="63">
        <f>ROUND(M412*1.001/K412,2)</f>
        <v>119.12</v>
      </c>
      <c r="O412" s="54"/>
      <c r="P412" s="77"/>
      <c r="Q412" s="80">
        <f>K412</f>
        <v>2</v>
      </c>
      <c r="R412" s="23">
        <f>ROUND(Q412*N412,2)</f>
        <v>238.24</v>
      </c>
      <c r="S412" s="22">
        <f>T412-R412</f>
        <v>47.649999999999977</v>
      </c>
      <c r="T412" s="73">
        <f>ROUND(Q412*N412*1.2,2)</f>
        <v>285.89</v>
      </c>
      <c r="U412" s="68">
        <f>IF(Q412=0,"—",(Q412*N412*1.2)/Q412)</f>
        <v>142.94399999999999</v>
      </c>
      <c r="V412" s="24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s="1" customFormat="1" ht="38.25" x14ac:dyDescent="0.2">
      <c r="B413" s="18"/>
      <c r="C413" s="45"/>
      <c r="D413" s="45"/>
      <c r="E413" s="47">
        <v>405</v>
      </c>
      <c r="F413" s="31" t="s">
        <v>1411</v>
      </c>
      <c r="G413" s="20" t="s">
        <v>1412</v>
      </c>
      <c r="H413" s="19" t="s">
        <v>1891</v>
      </c>
      <c r="I413" s="20" t="s">
        <v>545</v>
      </c>
      <c r="J413" s="19" t="s">
        <v>11</v>
      </c>
      <c r="K413" s="21">
        <v>2</v>
      </c>
      <c r="L413" s="51" t="s">
        <v>26</v>
      </c>
      <c r="M413" s="62">
        <v>17068</v>
      </c>
      <c r="N413" s="63">
        <f>ROUND(M413*1.001/K413,2)</f>
        <v>8542.5300000000007</v>
      </c>
      <c r="O413" s="54"/>
      <c r="P413" s="77"/>
      <c r="Q413" s="80">
        <f>K413</f>
        <v>2</v>
      </c>
      <c r="R413" s="23">
        <f>ROUND(Q413*N413,2)</f>
        <v>17085.060000000001</v>
      </c>
      <c r="S413" s="22">
        <f>T413-R413</f>
        <v>3417.0099999999984</v>
      </c>
      <c r="T413" s="73">
        <f>ROUND(Q413*N413*1.2,2)</f>
        <v>20502.07</v>
      </c>
      <c r="U413" s="68">
        <f>IF(Q413=0,"—",(Q413*N413*1.2)/Q413)</f>
        <v>10251.036</v>
      </c>
      <c r="V413" s="24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s="1" customFormat="1" ht="51" x14ac:dyDescent="0.2">
      <c r="B414" s="18"/>
      <c r="C414" s="45"/>
      <c r="D414" s="45"/>
      <c r="E414" s="47">
        <v>406</v>
      </c>
      <c r="F414" s="31" t="s">
        <v>1413</v>
      </c>
      <c r="G414" s="20" t="s">
        <v>1414</v>
      </c>
      <c r="H414" s="19" t="s">
        <v>1892</v>
      </c>
      <c r="I414" s="20" t="s">
        <v>546</v>
      </c>
      <c r="J414" s="19" t="s">
        <v>11</v>
      </c>
      <c r="K414" s="21">
        <v>1</v>
      </c>
      <c r="L414" s="51" t="s">
        <v>26</v>
      </c>
      <c r="M414" s="62">
        <v>18250</v>
      </c>
      <c r="N414" s="63">
        <f>ROUND(M414*1.001/K414,2)</f>
        <v>18268.25</v>
      </c>
      <c r="O414" s="54"/>
      <c r="P414" s="77"/>
      <c r="Q414" s="80">
        <f>K414</f>
        <v>1</v>
      </c>
      <c r="R414" s="23">
        <f>ROUND(Q414*N414,2)</f>
        <v>18268.25</v>
      </c>
      <c r="S414" s="22">
        <f>T414-R414</f>
        <v>3653.6500000000015</v>
      </c>
      <c r="T414" s="73">
        <f>ROUND(Q414*N414*1.2,2)</f>
        <v>21921.9</v>
      </c>
      <c r="U414" s="68">
        <f>IF(Q414=0,"—",(Q414*N414*1.2)/Q414)</f>
        <v>21921.899999999998</v>
      </c>
      <c r="V414" s="24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s="1" customFormat="1" ht="38.25" x14ac:dyDescent="0.2">
      <c r="B415" s="18"/>
      <c r="C415" s="45"/>
      <c r="D415" s="45"/>
      <c r="E415" s="47">
        <v>407</v>
      </c>
      <c r="F415" s="31" t="s">
        <v>1415</v>
      </c>
      <c r="G415" s="20" t="s">
        <v>1416</v>
      </c>
      <c r="H415" s="19" t="s">
        <v>1893</v>
      </c>
      <c r="I415" s="20" t="s">
        <v>547</v>
      </c>
      <c r="J415" s="19" t="s">
        <v>11</v>
      </c>
      <c r="K415" s="21">
        <v>1</v>
      </c>
      <c r="L415" s="51" t="s">
        <v>26</v>
      </c>
      <c r="M415" s="62">
        <v>5508</v>
      </c>
      <c r="N415" s="63">
        <f>ROUND(M415*1.001/K415,2)</f>
        <v>5513.51</v>
      </c>
      <c r="O415" s="54"/>
      <c r="P415" s="77"/>
      <c r="Q415" s="80">
        <f>K415</f>
        <v>1</v>
      </c>
      <c r="R415" s="23">
        <f>ROUND(Q415*N415,2)</f>
        <v>5513.51</v>
      </c>
      <c r="S415" s="22">
        <f>T415-R415</f>
        <v>1102.6999999999998</v>
      </c>
      <c r="T415" s="73">
        <f>ROUND(Q415*N415*1.2,2)</f>
        <v>6616.21</v>
      </c>
      <c r="U415" s="68">
        <f>IF(Q415=0,"—",(Q415*N415*1.2)/Q415)</f>
        <v>6616.2120000000004</v>
      </c>
      <c r="V415" s="24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s="1" customFormat="1" ht="38.25" x14ac:dyDescent="0.2">
      <c r="B416" s="18"/>
      <c r="C416" s="45"/>
      <c r="D416" s="45"/>
      <c r="E416" s="47">
        <v>408</v>
      </c>
      <c r="F416" s="31" t="s">
        <v>1417</v>
      </c>
      <c r="G416" s="20">
        <v>82336440</v>
      </c>
      <c r="H416" s="19" t="s">
        <v>1894</v>
      </c>
      <c r="I416" s="20" t="s">
        <v>75</v>
      </c>
      <c r="J416" s="19" t="s">
        <v>11</v>
      </c>
      <c r="K416" s="21">
        <v>2</v>
      </c>
      <c r="L416" s="51" t="s">
        <v>26</v>
      </c>
      <c r="M416" s="62">
        <v>802375.44</v>
      </c>
      <c r="N416" s="63">
        <f>ROUND(M416*1.001/K416,2)</f>
        <v>401588.91</v>
      </c>
      <c r="O416" s="54"/>
      <c r="P416" s="77"/>
      <c r="Q416" s="80">
        <f>K416</f>
        <v>2</v>
      </c>
      <c r="R416" s="23">
        <f>ROUND(Q416*N416,2)</f>
        <v>803177.82</v>
      </c>
      <c r="S416" s="22">
        <f>T416-R416</f>
        <v>160635.56000000006</v>
      </c>
      <c r="T416" s="73">
        <f>ROUND(Q416*N416*1.2,2)</f>
        <v>963813.38</v>
      </c>
      <c r="U416" s="68">
        <f>IF(Q416=0,"—",(Q416*N416*1.2)/Q416)</f>
        <v>481906.69199999992</v>
      </c>
      <c r="V416" s="24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s="1" customFormat="1" ht="38.25" x14ac:dyDescent="0.2">
      <c r="B417" s="18"/>
      <c r="C417" s="45"/>
      <c r="D417" s="45"/>
      <c r="E417" s="47">
        <v>409</v>
      </c>
      <c r="F417" s="31" t="s">
        <v>1418</v>
      </c>
      <c r="G417" s="20">
        <v>82336640</v>
      </c>
      <c r="H417" s="19" t="s">
        <v>1894</v>
      </c>
      <c r="I417" s="20" t="s">
        <v>76</v>
      </c>
      <c r="J417" s="19" t="s">
        <v>11</v>
      </c>
      <c r="K417" s="21">
        <v>2</v>
      </c>
      <c r="L417" s="51" t="s">
        <v>26</v>
      </c>
      <c r="M417" s="62">
        <v>368780.16</v>
      </c>
      <c r="N417" s="63">
        <f>ROUND(M417*1.001/K417,2)</f>
        <v>184574.47</v>
      </c>
      <c r="O417" s="54"/>
      <c r="P417" s="77"/>
      <c r="Q417" s="80">
        <f>K417</f>
        <v>2</v>
      </c>
      <c r="R417" s="23">
        <f>ROUND(Q417*N417,2)</f>
        <v>369148.94</v>
      </c>
      <c r="S417" s="22">
        <f>T417-R417</f>
        <v>73829.789999999979</v>
      </c>
      <c r="T417" s="73">
        <f>ROUND(Q417*N417*1.2,2)</f>
        <v>442978.73</v>
      </c>
      <c r="U417" s="68">
        <f>IF(Q417=0,"—",(Q417*N417*1.2)/Q417)</f>
        <v>221489.364</v>
      </c>
      <c r="V417" s="24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s="1" customFormat="1" ht="38.25" x14ac:dyDescent="0.2">
      <c r="B418" s="18"/>
      <c r="C418" s="45"/>
      <c r="D418" s="45"/>
      <c r="E418" s="47">
        <v>410</v>
      </c>
      <c r="F418" s="31" t="s">
        <v>1419</v>
      </c>
      <c r="G418" s="20">
        <v>82336840</v>
      </c>
      <c r="H418" s="19" t="s">
        <v>1894</v>
      </c>
      <c r="I418" s="20" t="s">
        <v>77</v>
      </c>
      <c r="J418" s="19" t="s">
        <v>11</v>
      </c>
      <c r="K418" s="21">
        <v>12</v>
      </c>
      <c r="L418" s="51" t="s">
        <v>26</v>
      </c>
      <c r="M418" s="62">
        <v>1648605.24</v>
      </c>
      <c r="N418" s="63">
        <f>ROUND(M418*1.001/K418,2)</f>
        <v>137521.15</v>
      </c>
      <c r="O418" s="54"/>
      <c r="P418" s="77"/>
      <c r="Q418" s="80">
        <f>K418</f>
        <v>12</v>
      </c>
      <c r="R418" s="23">
        <f>ROUND(Q418*N418,2)</f>
        <v>1650253.8</v>
      </c>
      <c r="S418" s="22">
        <f>T418-R418</f>
        <v>330050.76</v>
      </c>
      <c r="T418" s="73">
        <f>ROUND(Q418*N418*1.2,2)</f>
        <v>1980304.56</v>
      </c>
      <c r="U418" s="68">
        <f>IF(Q418=0,"—",(Q418*N418*1.2)/Q418)</f>
        <v>165025.37999999998</v>
      </c>
      <c r="V418" s="24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s="1" customFormat="1" ht="38.25" x14ac:dyDescent="0.2">
      <c r="B419" s="18"/>
      <c r="C419" s="45"/>
      <c r="D419" s="45"/>
      <c r="E419" s="47">
        <v>411</v>
      </c>
      <c r="F419" s="31" t="s">
        <v>1419</v>
      </c>
      <c r="G419" s="20">
        <v>82336840</v>
      </c>
      <c r="H419" s="19" t="s">
        <v>1894</v>
      </c>
      <c r="I419" s="20" t="s">
        <v>78</v>
      </c>
      <c r="J419" s="19" t="s">
        <v>11</v>
      </c>
      <c r="K419" s="21">
        <v>4</v>
      </c>
      <c r="L419" s="51" t="s">
        <v>26</v>
      </c>
      <c r="M419" s="62">
        <v>615248.48</v>
      </c>
      <c r="N419" s="63">
        <f>ROUND(M419*1.001/K419,2)</f>
        <v>153965.93</v>
      </c>
      <c r="O419" s="54"/>
      <c r="P419" s="77"/>
      <c r="Q419" s="80">
        <f>K419</f>
        <v>4</v>
      </c>
      <c r="R419" s="23">
        <f>ROUND(Q419*N419,2)</f>
        <v>615863.72</v>
      </c>
      <c r="S419" s="22">
        <f>T419-R419</f>
        <v>123172.73999999999</v>
      </c>
      <c r="T419" s="73">
        <f>ROUND(Q419*N419*1.2,2)</f>
        <v>739036.46</v>
      </c>
      <c r="U419" s="68">
        <f>IF(Q419=0,"—",(Q419*N419*1.2)/Q419)</f>
        <v>184759.11599999998</v>
      </c>
      <c r="V419" s="24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s="1" customFormat="1" ht="38.25" x14ac:dyDescent="0.2">
      <c r="B420" s="18"/>
      <c r="C420" s="45"/>
      <c r="D420" s="45"/>
      <c r="E420" s="47">
        <v>412</v>
      </c>
      <c r="F420" s="31" t="s">
        <v>1420</v>
      </c>
      <c r="G420" s="20">
        <v>82571240</v>
      </c>
      <c r="H420" s="19" t="s">
        <v>1894</v>
      </c>
      <c r="I420" s="20" t="s">
        <v>79</v>
      </c>
      <c r="J420" s="19" t="s">
        <v>11</v>
      </c>
      <c r="K420" s="21">
        <v>2</v>
      </c>
      <c r="L420" s="51" t="s">
        <v>26</v>
      </c>
      <c r="M420" s="62">
        <v>303460.36</v>
      </c>
      <c r="N420" s="63">
        <f>ROUND(M420*1.001/K420,2)</f>
        <v>151881.91</v>
      </c>
      <c r="O420" s="54"/>
      <c r="P420" s="77"/>
      <c r="Q420" s="80">
        <f>K420</f>
        <v>2</v>
      </c>
      <c r="R420" s="23">
        <f>ROUND(Q420*N420,2)</f>
        <v>303763.82</v>
      </c>
      <c r="S420" s="22">
        <f>T420-R420</f>
        <v>60752.760000000009</v>
      </c>
      <c r="T420" s="73">
        <f>ROUND(Q420*N420*1.2,2)</f>
        <v>364516.58</v>
      </c>
      <c r="U420" s="68">
        <f>IF(Q420=0,"—",(Q420*N420*1.2)/Q420)</f>
        <v>182258.29199999999</v>
      </c>
      <c r="V420" s="24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s="1" customFormat="1" ht="38.25" x14ac:dyDescent="0.2">
      <c r="B421" s="18"/>
      <c r="C421" s="45"/>
      <c r="D421" s="45"/>
      <c r="E421" s="47">
        <v>413</v>
      </c>
      <c r="F421" s="31" t="s">
        <v>1421</v>
      </c>
      <c r="G421" s="20">
        <v>82336640</v>
      </c>
      <c r="H421" s="19" t="s">
        <v>1894</v>
      </c>
      <c r="I421" s="20" t="s">
        <v>80</v>
      </c>
      <c r="J421" s="19" t="s">
        <v>11</v>
      </c>
      <c r="K421" s="21">
        <v>2</v>
      </c>
      <c r="L421" s="51" t="s">
        <v>26</v>
      </c>
      <c r="M421" s="62">
        <v>417760.96</v>
      </c>
      <c r="N421" s="63">
        <f>ROUND(M421*1.001/K421,2)</f>
        <v>209089.36</v>
      </c>
      <c r="O421" s="54"/>
      <c r="P421" s="77"/>
      <c r="Q421" s="80">
        <f>K421</f>
        <v>2</v>
      </c>
      <c r="R421" s="23">
        <f>ROUND(Q421*N421,2)</f>
        <v>418178.72</v>
      </c>
      <c r="S421" s="22">
        <f>T421-R421</f>
        <v>83635.740000000049</v>
      </c>
      <c r="T421" s="73">
        <f>ROUND(Q421*N421*1.2,2)</f>
        <v>501814.46</v>
      </c>
      <c r="U421" s="68">
        <f>IF(Q421=0,"—",(Q421*N421*1.2)/Q421)</f>
        <v>250907.23199999996</v>
      </c>
      <c r="V421" s="24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s="1" customFormat="1" ht="38.25" x14ac:dyDescent="0.2">
      <c r="B422" s="18"/>
      <c r="C422" s="45"/>
      <c r="D422" s="45"/>
      <c r="E422" s="47">
        <v>414</v>
      </c>
      <c r="F422" s="31" t="s">
        <v>1422</v>
      </c>
      <c r="G422" s="20">
        <v>70652240</v>
      </c>
      <c r="H422" s="19" t="s">
        <v>1894</v>
      </c>
      <c r="I422" s="20" t="s">
        <v>81</v>
      </c>
      <c r="J422" s="19" t="s">
        <v>11</v>
      </c>
      <c r="K422" s="21">
        <v>2</v>
      </c>
      <c r="L422" s="51" t="s">
        <v>26</v>
      </c>
      <c r="M422" s="62">
        <v>214594.62</v>
      </c>
      <c r="N422" s="63">
        <f>ROUND(M422*1.001/K422,2)</f>
        <v>107404.61</v>
      </c>
      <c r="O422" s="54"/>
      <c r="P422" s="77"/>
      <c r="Q422" s="80">
        <f>K422</f>
        <v>2</v>
      </c>
      <c r="R422" s="23">
        <f>ROUND(Q422*N422,2)</f>
        <v>214809.22</v>
      </c>
      <c r="S422" s="22">
        <f>T422-R422</f>
        <v>42961.84</v>
      </c>
      <c r="T422" s="73">
        <f>ROUND(Q422*N422*1.2,2)</f>
        <v>257771.06</v>
      </c>
      <c r="U422" s="68">
        <f>IF(Q422=0,"—",(Q422*N422*1.2)/Q422)</f>
        <v>128885.53199999999</v>
      </c>
      <c r="V422" s="24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s="1" customFormat="1" ht="38.25" x14ac:dyDescent="0.2">
      <c r="B423" s="18"/>
      <c r="C423" s="45"/>
      <c r="D423" s="45"/>
      <c r="E423" s="47">
        <v>415</v>
      </c>
      <c r="F423" s="31" t="s">
        <v>1423</v>
      </c>
      <c r="G423" s="20">
        <v>70677440</v>
      </c>
      <c r="H423" s="19" t="s">
        <v>1894</v>
      </c>
      <c r="I423" s="20" t="s">
        <v>82</v>
      </c>
      <c r="J423" s="19" t="s">
        <v>11</v>
      </c>
      <c r="K423" s="21">
        <v>2</v>
      </c>
      <c r="L423" s="51" t="s">
        <v>26</v>
      </c>
      <c r="M423" s="62">
        <v>77265.48</v>
      </c>
      <c r="N423" s="63">
        <f>ROUND(M423*1.001/K423,2)</f>
        <v>38671.370000000003</v>
      </c>
      <c r="O423" s="54"/>
      <c r="P423" s="77"/>
      <c r="Q423" s="80">
        <f>K423</f>
        <v>2</v>
      </c>
      <c r="R423" s="23">
        <f>ROUND(Q423*N423,2)</f>
        <v>77342.740000000005</v>
      </c>
      <c r="S423" s="22">
        <f>T423-R423</f>
        <v>15468.549999999988</v>
      </c>
      <c r="T423" s="73">
        <f>ROUND(Q423*N423*1.2,2)</f>
        <v>92811.29</v>
      </c>
      <c r="U423" s="68">
        <f>IF(Q423=0,"—",(Q423*N423*1.2)/Q423)</f>
        <v>46405.644</v>
      </c>
      <c r="V423" s="24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s="1" customFormat="1" ht="38.25" x14ac:dyDescent="0.2">
      <c r="B424" s="18"/>
      <c r="C424" s="45"/>
      <c r="D424" s="45"/>
      <c r="E424" s="47">
        <v>416</v>
      </c>
      <c r="F424" s="31" t="s">
        <v>1424</v>
      </c>
      <c r="G424" s="20">
        <v>70677340</v>
      </c>
      <c r="H424" s="19" t="s">
        <v>1894</v>
      </c>
      <c r="I424" s="20" t="s">
        <v>83</v>
      </c>
      <c r="J424" s="19" t="s">
        <v>11</v>
      </c>
      <c r="K424" s="21">
        <v>2</v>
      </c>
      <c r="L424" s="51" t="s">
        <v>26</v>
      </c>
      <c r="M424" s="62">
        <v>244151.9</v>
      </c>
      <c r="N424" s="63">
        <f>ROUND(M424*1.001/K424,2)</f>
        <v>122198.03</v>
      </c>
      <c r="O424" s="54"/>
      <c r="P424" s="77"/>
      <c r="Q424" s="80">
        <f>K424</f>
        <v>2</v>
      </c>
      <c r="R424" s="23">
        <f>ROUND(Q424*N424,2)</f>
        <v>244396.06</v>
      </c>
      <c r="S424" s="22">
        <f>T424-R424</f>
        <v>48879.210000000021</v>
      </c>
      <c r="T424" s="73">
        <f>ROUND(Q424*N424*1.2,2)</f>
        <v>293275.27</v>
      </c>
      <c r="U424" s="68">
        <f>IF(Q424=0,"—",(Q424*N424*1.2)/Q424)</f>
        <v>146637.636</v>
      </c>
      <c r="V424" s="24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s="1" customFormat="1" ht="38.25" x14ac:dyDescent="0.2">
      <c r="B425" s="18"/>
      <c r="C425" s="45"/>
      <c r="D425" s="45"/>
      <c r="E425" s="47">
        <v>417</v>
      </c>
      <c r="F425" s="31" t="s">
        <v>1425</v>
      </c>
      <c r="G425" s="20">
        <v>83084840</v>
      </c>
      <c r="H425" s="19" t="s">
        <v>1894</v>
      </c>
      <c r="I425" s="20" t="s">
        <v>84</v>
      </c>
      <c r="J425" s="19" t="s">
        <v>11</v>
      </c>
      <c r="K425" s="21">
        <v>1</v>
      </c>
      <c r="L425" s="51" t="s">
        <v>26</v>
      </c>
      <c r="M425" s="62">
        <v>34071.71</v>
      </c>
      <c r="N425" s="63">
        <f>ROUND(M425*1.001/K425,2)</f>
        <v>34105.78</v>
      </c>
      <c r="O425" s="54"/>
      <c r="P425" s="77"/>
      <c r="Q425" s="80">
        <f>K425</f>
        <v>1</v>
      </c>
      <c r="R425" s="23">
        <f>ROUND(Q425*N425,2)</f>
        <v>34105.78</v>
      </c>
      <c r="S425" s="22">
        <f>T425-R425</f>
        <v>6821.1600000000035</v>
      </c>
      <c r="T425" s="73">
        <f>ROUND(Q425*N425*1.2,2)</f>
        <v>40926.94</v>
      </c>
      <c r="U425" s="68">
        <f>IF(Q425=0,"—",(Q425*N425*1.2)/Q425)</f>
        <v>40926.935999999994</v>
      </c>
      <c r="V425" s="24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s="1" customFormat="1" ht="38.25" x14ac:dyDescent="0.2">
      <c r="B426" s="18"/>
      <c r="C426" s="45"/>
      <c r="D426" s="45"/>
      <c r="E426" s="47">
        <v>418</v>
      </c>
      <c r="F426" s="31" t="s">
        <v>1426</v>
      </c>
      <c r="G426" s="20">
        <v>83077544</v>
      </c>
      <c r="H426" s="19" t="s">
        <v>1894</v>
      </c>
      <c r="I426" s="20" t="s">
        <v>85</v>
      </c>
      <c r="J426" s="19" t="s">
        <v>11</v>
      </c>
      <c r="K426" s="21">
        <v>3</v>
      </c>
      <c r="L426" s="51" t="s">
        <v>26</v>
      </c>
      <c r="M426" s="62">
        <v>50475.21</v>
      </c>
      <c r="N426" s="63">
        <f>ROUND(M426*1.001/K426,2)</f>
        <v>16841.900000000001</v>
      </c>
      <c r="O426" s="54"/>
      <c r="P426" s="77"/>
      <c r="Q426" s="80">
        <f>K426</f>
        <v>3</v>
      </c>
      <c r="R426" s="23">
        <f>ROUND(Q426*N426,2)</f>
        <v>50525.7</v>
      </c>
      <c r="S426" s="22">
        <f>T426-R426</f>
        <v>10105.14</v>
      </c>
      <c r="T426" s="73">
        <f>ROUND(Q426*N426*1.2,2)</f>
        <v>60630.84</v>
      </c>
      <c r="U426" s="68">
        <f>IF(Q426=0,"—",(Q426*N426*1.2)/Q426)</f>
        <v>20210.280000000002</v>
      </c>
      <c r="V426" s="24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s="1" customFormat="1" ht="38.25" x14ac:dyDescent="0.2">
      <c r="B427" s="18"/>
      <c r="C427" s="45"/>
      <c r="D427" s="45"/>
      <c r="E427" s="47">
        <v>419</v>
      </c>
      <c r="F427" s="31" t="s">
        <v>1426</v>
      </c>
      <c r="G427" s="20">
        <v>83450540</v>
      </c>
      <c r="H427" s="19" t="s">
        <v>1894</v>
      </c>
      <c r="I427" s="20" t="s">
        <v>86</v>
      </c>
      <c r="J427" s="19" t="s">
        <v>11</v>
      </c>
      <c r="K427" s="21">
        <v>2</v>
      </c>
      <c r="L427" s="51" t="s">
        <v>26</v>
      </c>
      <c r="M427" s="62">
        <v>48079.94</v>
      </c>
      <c r="N427" s="63">
        <f>ROUND(M427*1.001/K427,2)</f>
        <v>24064.01</v>
      </c>
      <c r="O427" s="54"/>
      <c r="P427" s="77"/>
      <c r="Q427" s="80">
        <f>K427</f>
        <v>2</v>
      </c>
      <c r="R427" s="23">
        <f>ROUND(Q427*N427,2)</f>
        <v>48128.02</v>
      </c>
      <c r="S427" s="22">
        <f>T427-R427</f>
        <v>9625.6000000000058</v>
      </c>
      <c r="T427" s="73">
        <f>ROUND(Q427*N427*1.2,2)</f>
        <v>57753.62</v>
      </c>
      <c r="U427" s="68">
        <f>IF(Q427=0,"—",(Q427*N427*1.2)/Q427)</f>
        <v>28876.811999999998</v>
      </c>
      <c r="V427" s="24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s="1" customFormat="1" ht="38.25" x14ac:dyDescent="0.2">
      <c r="B428" s="18"/>
      <c r="C428" s="45"/>
      <c r="D428" s="45"/>
      <c r="E428" s="47">
        <v>420</v>
      </c>
      <c r="F428" s="31" t="s">
        <v>1426</v>
      </c>
      <c r="G428" s="20">
        <v>85186440</v>
      </c>
      <c r="H428" s="19" t="s">
        <v>1894</v>
      </c>
      <c r="I428" s="20" t="s">
        <v>87</v>
      </c>
      <c r="J428" s="19" t="s">
        <v>11</v>
      </c>
      <c r="K428" s="21">
        <v>1</v>
      </c>
      <c r="L428" s="51" t="s">
        <v>26</v>
      </c>
      <c r="M428" s="62">
        <v>33441.230000000003</v>
      </c>
      <c r="N428" s="63">
        <f>ROUND(M428*1.001/K428,2)</f>
        <v>33474.67</v>
      </c>
      <c r="O428" s="54"/>
      <c r="P428" s="77"/>
      <c r="Q428" s="80">
        <f>K428</f>
        <v>1</v>
      </c>
      <c r="R428" s="23">
        <f>ROUND(Q428*N428,2)</f>
        <v>33474.67</v>
      </c>
      <c r="S428" s="22">
        <f>T428-R428</f>
        <v>6694.93</v>
      </c>
      <c r="T428" s="73">
        <f>ROUND(Q428*N428*1.2,2)</f>
        <v>40169.599999999999</v>
      </c>
      <c r="U428" s="68">
        <f>IF(Q428=0,"—",(Q428*N428*1.2)/Q428)</f>
        <v>40169.603999999999</v>
      </c>
      <c r="V428" s="24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s="1" customFormat="1" ht="38.25" x14ac:dyDescent="0.2">
      <c r="B429" s="18"/>
      <c r="C429" s="45"/>
      <c r="D429" s="45"/>
      <c r="E429" s="47">
        <v>421</v>
      </c>
      <c r="F429" s="31" t="s">
        <v>1427</v>
      </c>
      <c r="G429" s="20" t="s">
        <v>1428</v>
      </c>
      <c r="H429" s="19" t="s">
        <v>1894</v>
      </c>
      <c r="I429" s="20" t="s">
        <v>88</v>
      </c>
      <c r="J429" s="19" t="s">
        <v>11</v>
      </c>
      <c r="K429" s="21">
        <v>1</v>
      </c>
      <c r="L429" s="51" t="s">
        <v>26</v>
      </c>
      <c r="M429" s="62">
        <v>15287.84</v>
      </c>
      <c r="N429" s="63">
        <f>ROUND(M429*1.001/K429,2)</f>
        <v>15303.13</v>
      </c>
      <c r="O429" s="54"/>
      <c r="P429" s="77"/>
      <c r="Q429" s="80">
        <f>K429</f>
        <v>1</v>
      </c>
      <c r="R429" s="23">
        <f>ROUND(Q429*N429,2)</f>
        <v>15303.13</v>
      </c>
      <c r="S429" s="22">
        <f>T429-R429</f>
        <v>3060.6299999999992</v>
      </c>
      <c r="T429" s="73">
        <f>ROUND(Q429*N429*1.2,2)</f>
        <v>18363.759999999998</v>
      </c>
      <c r="U429" s="68">
        <f>IF(Q429=0,"—",(Q429*N429*1.2)/Q429)</f>
        <v>18363.755999999998</v>
      </c>
      <c r="V429" s="24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s="1" customFormat="1" ht="38.25" x14ac:dyDescent="0.2">
      <c r="B430" s="18"/>
      <c r="C430" s="45"/>
      <c r="D430" s="45"/>
      <c r="E430" s="47">
        <v>422</v>
      </c>
      <c r="F430" s="31" t="s">
        <v>1429</v>
      </c>
      <c r="G430" s="20" t="s">
        <v>1430</v>
      </c>
      <c r="H430" s="19" t="s">
        <v>1894</v>
      </c>
      <c r="I430" s="20" t="s">
        <v>89</v>
      </c>
      <c r="J430" s="19" t="s">
        <v>11</v>
      </c>
      <c r="K430" s="21">
        <v>1</v>
      </c>
      <c r="L430" s="51" t="s">
        <v>26</v>
      </c>
      <c r="M430" s="62">
        <v>26002.44</v>
      </c>
      <c r="N430" s="63">
        <f>ROUND(M430*1.001/K430,2)</f>
        <v>26028.44</v>
      </c>
      <c r="O430" s="54"/>
      <c r="P430" s="77"/>
      <c r="Q430" s="80">
        <f>K430</f>
        <v>1</v>
      </c>
      <c r="R430" s="23">
        <f>ROUND(Q430*N430,2)</f>
        <v>26028.44</v>
      </c>
      <c r="S430" s="22">
        <f>T430-R430</f>
        <v>5205.6900000000023</v>
      </c>
      <c r="T430" s="73">
        <f>ROUND(Q430*N430*1.2,2)</f>
        <v>31234.13</v>
      </c>
      <c r="U430" s="68">
        <f>IF(Q430=0,"—",(Q430*N430*1.2)/Q430)</f>
        <v>31234.127999999997</v>
      </c>
      <c r="V430" s="24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s="1" customFormat="1" ht="38.25" x14ac:dyDescent="0.2">
      <c r="B431" s="18"/>
      <c r="C431" s="45"/>
      <c r="D431" s="45"/>
      <c r="E431" s="47">
        <v>423</v>
      </c>
      <c r="F431" s="31" t="s">
        <v>1431</v>
      </c>
      <c r="G431" s="20" t="s">
        <v>1432</v>
      </c>
      <c r="H431" s="19" t="s">
        <v>1894</v>
      </c>
      <c r="I431" s="20" t="s">
        <v>90</v>
      </c>
      <c r="J431" s="19" t="s">
        <v>11</v>
      </c>
      <c r="K431" s="21">
        <v>2</v>
      </c>
      <c r="L431" s="51" t="s">
        <v>26</v>
      </c>
      <c r="M431" s="62">
        <v>58840.5</v>
      </c>
      <c r="N431" s="63">
        <f>ROUND(M431*1.001/K431,2)</f>
        <v>29449.67</v>
      </c>
      <c r="O431" s="54"/>
      <c r="P431" s="77"/>
      <c r="Q431" s="80">
        <f>K431</f>
        <v>2</v>
      </c>
      <c r="R431" s="23">
        <f>ROUND(Q431*N431,2)</f>
        <v>58899.34</v>
      </c>
      <c r="S431" s="22">
        <f>T431-R431</f>
        <v>11779.87000000001</v>
      </c>
      <c r="T431" s="73">
        <f>ROUND(Q431*N431*1.2,2)</f>
        <v>70679.210000000006</v>
      </c>
      <c r="U431" s="68">
        <f>IF(Q431=0,"—",(Q431*N431*1.2)/Q431)</f>
        <v>35339.603999999999</v>
      </c>
      <c r="V431" s="24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s="1" customFormat="1" ht="38.25" x14ac:dyDescent="0.2">
      <c r="B432" s="18"/>
      <c r="C432" s="45"/>
      <c r="D432" s="45"/>
      <c r="E432" s="47">
        <v>424</v>
      </c>
      <c r="F432" s="31" t="s">
        <v>1433</v>
      </c>
      <c r="G432" s="20" t="s">
        <v>1434</v>
      </c>
      <c r="H432" s="19" t="s">
        <v>1894</v>
      </c>
      <c r="I432" s="20" t="s">
        <v>91</v>
      </c>
      <c r="J432" s="19" t="s">
        <v>11</v>
      </c>
      <c r="K432" s="21">
        <v>2</v>
      </c>
      <c r="L432" s="51" t="s">
        <v>26</v>
      </c>
      <c r="M432" s="62">
        <v>17865.82</v>
      </c>
      <c r="N432" s="63">
        <f>ROUND(M432*1.001/K432,2)</f>
        <v>8941.84</v>
      </c>
      <c r="O432" s="54"/>
      <c r="P432" s="77"/>
      <c r="Q432" s="80">
        <f>K432</f>
        <v>2</v>
      </c>
      <c r="R432" s="23">
        <f>ROUND(Q432*N432,2)</f>
        <v>17883.68</v>
      </c>
      <c r="S432" s="22">
        <f>T432-R432</f>
        <v>3576.739999999998</v>
      </c>
      <c r="T432" s="73">
        <f>ROUND(Q432*N432*1.2,2)</f>
        <v>21460.42</v>
      </c>
      <c r="U432" s="68">
        <f>IF(Q432=0,"—",(Q432*N432*1.2)/Q432)</f>
        <v>10730.208000000001</v>
      </c>
      <c r="V432" s="24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s="1" customFormat="1" ht="38.25" x14ac:dyDescent="0.2">
      <c r="B433" s="18"/>
      <c r="C433" s="45"/>
      <c r="D433" s="45"/>
      <c r="E433" s="47">
        <v>425</v>
      </c>
      <c r="F433" s="31" t="s">
        <v>1435</v>
      </c>
      <c r="G433" s="20">
        <v>68208040</v>
      </c>
      <c r="H433" s="19" t="s">
        <v>1894</v>
      </c>
      <c r="I433" s="20" t="s">
        <v>92</v>
      </c>
      <c r="J433" s="19" t="s">
        <v>11</v>
      </c>
      <c r="K433" s="21">
        <v>2</v>
      </c>
      <c r="L433" s="51" t="s">
        <v>26</v>
      </c>
      <c r="M433" s="62">
        <v>6911.96</v>
      </c>
      <c r="N433" s="63">
        <f>ROUND(M433*1.001/K433,2)</f>
        <v>3459.44</v>
      </c>
      <c r="O433" s="54"/>
      <c r="P433" s="77"/>
      <c r="Q433" s="80">
        <f>K433</f>
        <v>2</v>
      </c>
      <c r="R433" s="23">
        <f>ROUND(Q433*N433,2)</f>
        <v>6918.88</v>
      </c>
      <c r="S433" s="22">
        <f>T433-R433</f>
        <v>1383.7799999999997</v>
      </c>
      <c r="T433" s="73">
        <f>ROUND(Q433*N433*1.2,2)</f>
        <v>8302.66</v>
      </c>
      <c r="U433" s="68">
        <f>IF(Q433=0,"—",(Q433*N433*1.2)/Q433)</f>
        <v>4151.3279999999995</v>
      </c>
      <c r="V433" s="24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s="1" customFormat="1" ht="38.25" x14ac:dyDescent="0.2">
      <c r="B434" s="18"/>
      <c r="C434" s="45"/>
      <c r="D434" s="45"/>
      <c r="E434" s="47">
        <v>426</v>
      </c>
      <c r="F434" s="31" t="s">
        <v>1436</v>
      </c>
      <c r="G434" s="20">
        <v>83102640</v>
      </c>
      <c r="H434" s="19" t="s">
        <v>1894</v>
      </c>
      <c r="I434" s="20" t="s">
        <v>548</v>
      </c>
      <c r="J434" s="19" t="s">
        <v>11</v>
      </c>
      <c r="K434" s="21">
        <v>1</v>
      </c>
      <c r="L434" s="51" t="s">
        <v>26</v>
      </c>
      <c r="M434" s="62">
        <v>33728.32</v>
      </c>
      <c r="N434" s="63">
        <f>ROUND(M434*1.001/K434,2)</f>
        <v>33762.050000000003</v>
      </c>
      <c r="O434" s="54"/>
      <c r="P434" s="77"/>
      <c r="Q434" s="80">
        <f>K434</f>
        <v>1</v>
      </c>
      <c r="R434" s="23">
        <f>ROUND(Q434*N434,2)</f>
        <v>33762.050000000003</v>
      </c>
      <c r="S434" s="22">
        <f>T434-R434</f>
        <v>6752.4099999999962</v>
      </c>
      <c r="T434" s="73">
        <f>ROUND(Q434*N434*1.2,2)</f>
        <v>40514.46</v>
      </c>
      <c r="U434" s="68">
        <f>IF(Q434=0,"—",(Q434*N434*1.2)/Q434)</f>
        <v>40514.46</v>
      </c>
      <c r="V434" s="24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s="1" customFormat="1" ht="38.25" x14ac:dyDescent="0.2">
      <c r="B435" s="18"/>
      <c r="C435" s="45"/>
      <c r="D435" s="45"/>
      <c r="E435" s="47">
        <v>427</v>
      </c>
      <c r="F435" s="31" t="s">
        <v>1437</v>
      </c>
      <c r="G435" s="20" t="s">
        <v>1438</v>
      </c>
      <c r="H435" s="19" t="s">
        <v>1895</v>
      </c>
      <c r="I435" s="20" t="s">
        <v>549</v>
      </c>
      <c r="J435" s="19" t="s">
        <v>11</v>
      </c>
      <c r="K435" s="21">
        <v>1</v>
      </c>
      <c r="L435" s="51" t="s">
        <v>26</v>
      </c>
      <c r="M435" s="62">
        <v>25240.97</v>
      </c>
      <c r="N435" s="63">
        <f>ROUND(M435*1.001/K435,2)</f>
        <v>25266.21</v>
      </c>
      <c r="O435" s="54"/>
      <c r="P435" s="77"/>
      <c r="Q435" s="80">
        <f>K435</f>
        <v>1</v>
      </c>
      <c r="R435" s="23">
        <f>ROUND(Q435*N435,2)</f>
        <v>25266.21</v>
      </c>
      <c r="S435" s="22">
        <f>T435-R435</f>
        <v>5053.2400000000016</v>
      </c>
      <c r="T435" s="73">
        <f>ROUND(Q435*N435*1.2,2)</f>
        <v>30319.45</v>
      </c>
      <c r="U435" s="68">
        <f>IF(Q435=0,"—",(Q435*N435*1.2)/Q435)</f>
        <v>30319.451999999997</v>
      </c>
      <c r="V435" s="24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s="1" customFormat="1" ht="38.25" x14ac:dyDescent="0.2">
      <c r="B436" s="18"/>
      <c r="C436" s="45"/>
      <c r="D436" s="45"/>
      <c r="E436" s="47">
        <v>428</v>
      </c>
      <c r="F436" s="31" t="s">
        <v>1419</v>
      </c>
      <c r="G436" s="20">
        <v>82336840</v>
      </c>
      <c r="H436" s="19" t="s">
        <v>1896</v>
      </c>
      <c r="I436" s="20" t="s">
        <v>93</v>
      </c>
      <c r="J436" s="19" t="s">
        <v>11</v>
      </c>
      <c r="K436" s="21">
        <v>3</v>
      </c>
      <c r="L436" s="51" t="s">
        <v>26</v>
      </c>
      <c r="M436" s="62">
        <v>463372.41</v>
      </c>
      <c r="N436" s="63">
        <f>ROUND(M436*1.001/K436,2)</f>
        <v>154611.93</v>
      </c>
      <c r="O436" s="54"/>
      <c r="P436" s="77"/>
      <c r="Q436" s="80">
        <f>K436</f>
        <v>3</v>
      </c>
      <c r="R436" s="23">
        <f>ROUND(Q436*N436,2)</f>
        <v>463835.79</v>
      </c>
      <c r="S436" s="22">
        <f>T436-R436</f>
        <v>92767.159999999974</v>
      </c>
      <c r="T436" s="73">
        <f>ROUND(Q436*N436*1.2,2)</f>
        <v>556602.94999999995</v>
      </c>
      <c r="U436" s="68">
        <f>IF(Q436=0,"—",(Q436*N436*1.2)/Q436)</f>
        <v>185534.31599999999</v>
      </c>
      <c r="V436" s="24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s="1" customFormat="1" ht="38.25" x14ac:dyDescent="0.2">
      <c r="B437" s="18"/>
      <c r="C437" s="45"/>
      <c r="D437" s="45"/>
      <c r="E437" s="47">
        <v>429</v>
      </c>
      <c r="F437" s="31" t="s">
        <v>1439</v>
      </c>
      <c r="G437" s="20" t="s">
        <v>1440</v>
      </c>
      <c r="H437" s="19" t="s">
        <v>1896</v>
      </c>
      <c r="I437" s="20" t="s">
        <v>550</v>
      </c>
      <c r="J437" s="19" t="s">
        <v>11</v>
      </c>
      <c r="K437" s="21">
        <v>2</v>
      </c>
      <c r="L437" s="51" t="s">
        <v>26</v>
      </c>
      <c r="M437" s="62">
        <v>66654.539999999994</v>
      </c>
      <c r="N437" s="63">
        <f>ROUND(M437*1.001/K437,2)</f>
        <v>33360.6</v>
      </c>
      <c r="O437" s="54"/>
      <c r="P437" s="77"/>
      <c r="Q437" s="80">
        <f>K437</f>
        <v>2</v>
      </c>
      <c r="R437" s="23">
        <f>ROUND(Q437*N437,2)</f>
        <v>66721.2</v>
      </c>
      <c r="S437" s="22">
        <f>T437-R437</f>
        <v>13344.240000000005</v>
      </c>
      <c r="T437" s="73">
        <f>ROUND(Q437*N437*1.2,2)</f>
        <v>80065.440000000002</v>
      </c>
      <c r="U437" s="68">
        <f>IF(Q437=0,"—",(Q437*N437*1.2)/Q437)</f>
        <v>40032.719999999994</v>
      </c>
      <c r="V437" s="24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s="1" customFormat="1" ht="38.25" x14ac:dyDescent="0.2">
      <c r="B438" s="18"/>
      <c r="C438" s="45"/>
      <c r="D438" s="45"/>
      <c r="E438" s="47">
        <v>430</v>
      </c>
      <c r="F438" s="31" t="s">
        <v>853</v>
      </c>
      <c r="G438" s="20" t="s">
        <v>1441</v>
      </c>
      <c r="H438" s="19" t="s">
        <v>1897</v>
      </c>
      <c r="I438" s="20" t="s">
        <v>551</v>
      </c>
      <c r="J438" s="19" t="s">
        <v>11</v>
      </c>
      <c r="K438" s="21">
        <v>21</v>
      </c>
      <c r="L438" s="51" t="s">
        <v>26</v>
      </c>
      <c r="M438" s="62">
        <v>2121</v>
      </c>
      <c r="N438" s="63">
        <f>ROUND(M438*1.001/K438,2)</f>
        <v>101.1</v>
      </c>
      <c r="O438" s="54"/>
      <c r="P438" s="77"/>
      <c r="Q438" s="80">
        <f>K438</f>
        <v>21</v>
      </c>
      <c r="R438" s="23">
        <f>ROUND(Q438*N438,2)</f>
        <v>2123.1</v>
      </c>
      <c r="S438" s="22">
        <f>T438-R438</f>
        <v>424.61999999999989</v>
      </c>
      <c r="T438" s="73">
        <f>ROUND(Q438*N438*1.2,2)</f>
        <v>2547.7199999999998</v>
      </c>
      <c r="U438" s="68">
        <f>IF(Q438=0,"—",(Q438*N438*1.2)/Q438)</f>
        <v>121.32</v>
      </c>
      <c r="V438" s="24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s="1" customFormat="1" ht="38.25" x14ac:dyDescent="0.2">
      <c r="B439" s="18"/>
      <c r="C439" s="45"/>
      <c r="D439" s="45"/>
      <c r="E439" s="47">
        <v>431</v>
      </c>
      <c r="F439" s="31" t="s">
        <v>1442</v>
      </c>
      <c r="G439" s="20" t="s">
        <v>1443</v>
      </c>
      <c r="H439" s="19" t="s">
        <v>1898</v>
      </c>
      <c r="I439" s="20" t="s">
        <v>94</v>
      </c>
      <c r="J439" s="19" t="s">
        <v>11</v>
      </c>
      <c r="K439" s="21">
        <v>1</v>
      </c>
      <c r="L439" s="51" t="s">
        <v>26</v>
      </c>
      <c r="M439" s="62">
        <v>19220.34</v>
      </c>
      <c r="N439" s="63">
        <f>ROUND(M439*1.001/K439,2)</f>
        <v>19239.560000000001</v>
      </c>
      <c r="O439" s="54"/>
      <c r="P439" s="77"/>
      <c r="Q439" s="80">
        <f>K439</f>
        <v>1</v>
      </c>
      <c r="R439" s="23">
        <f>ROUND(Q439*N439,2)</f>
        <v>19239.560000000001</v>
      </c>
      <c r="S439" s="22">
        <f>T439-R439</f>
        <v>3847.91</v>
      </c>
      <c r="T439" s="73">
        <f>ROUND(Q439*N439*1.2,2)</f>
        <v>23087.47</v>
      </c>
      <c r="U439" s="68">
        <f>IF(Q439=0,"—",(Q439*N439*1.2)/Q439)</f>
        <v>23087.472000000002</v>
      </c>
      <c r="V439" s="24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s="1" customFormat="1" ht="38.25" x14ac:dyDescent="0.2">
      <c r="B440" s="18"/>
      <c r="C440" s="45"/>
      <c r="D440" s="45"/>
      <c r="E440" s="47">
        <v>432</v>
      </c>
      <c r="F440" s="31" t="s">
        <v>1444</v>
      </c>
      <c r="G440" s="20" t="s">
        <v>1445</v>
      </c>
      <c r="H440" s="19" t="s">
        <v>1899</v>
      </c>
      <c r="I440" s="20" t="s">
        <v>552</v>
      </c>
      <c r="J440" s="19" t="s">
        <v>11</v>
      </c>
      <c r="K440" s="21">
        <v>1</v>
      </c>
      <c r="L440" s="51" t="s">
        <v>26</v>
      </c>
      <c r="M440" s="62">
        <v>10850</v>
      </c>
      <c r="N440" s="63">
        <f>ROUND(M440*1.001/K440,2)</f>
        <v>10860.85</v>
      </c>
      <c r="O440" s="54"/>
      <c r="P440" s="77"/>
      <c r="Q440" s="80">
        <f>K440</f>
        <v>1</v>
      </c>
      <c r="R440" s="23">
        <f>ROUND(Q440*N440,2)</f>
        <v>10860.85</v>
      </c>
      <c r="S440" s="22">
        <f>T440-R440</f>
        <v>2172.17</v>
      </c>
      <c r="T440" s="73">
        <f>ROUND(Q440*N440*1.2,2)</f>
        <v>13033.02</v>
      </c>
      <c r="U440" s="68">
        <f>IF(Q440=0,"—",(Q440*N440*1.2)/Q440)</f>
        <v>13033.02</v>
      </c>
      <c r="V440" s="24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s="1" customFormat="1" ht="38.25" x14ac:dyDescent="0.2">
      <c r="B441" s="18"/>
      <c r="C441" s="45"/>
      <c r="D441" s="45"/>
      <c r="E441" s="47">
        <v>433</v>
      </c>
      <c r="F441" s="31" t="s">
        <v>1446</v>
      </c>
      <c r="G441" s="20" t="s">
        <v>95</v>
      </c>
      <c r="H441" s="19" t="s">
        <v>1899</v>
      </c>
      <c r="I441" s="20" t="s">
        <v>95</v>
      </c>
      <c r="J441" s="19" t="s">
        <v>11</v>
      </c>
      <c r="K441" s="21">
        <v>1</v>
      </c>
      <c r="L441" s="51" t="s">
        <v>26</v>
      </c>
      <c r="M441" s="62">
        <v>3433.06</v>
      </c>
      <c r="N441" s="63">
        <f>ROUND(M441*1.001/K441,2)</f>
        <v>3436.49</v>
      </c>
      <c r="O441" s="54"/>
      <c r="P441" s="77"/>
      <c r="Q441" s="80">
        <f>K441</f>
        <v>1</v>
      </c>
      <c r="R441" s="23">
        <f>ROUND(Q441*N441,2)</f>
        <v>3436.49</v>
      </c>
      <c r="S441" s="22">
        <f>T441-R441</f>
        <v>687.30000000000018</v>
      </c>
      <c r="T441" s="73">
        <f>ROUND(Q441*N441*1.2,2)</f>
        <v>4123.79</v>
      </c>
      <c r="U441" s="68">
        <f>IF(Q441=0,"—",(Q441*N441*1.2)/Q441)</f>
        <v>4123.7879999999996</v>
      </c>
      <c r="V441" s="24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s="1" customFormat="1" ht="38.25" x14ac:dyDescent="0.2">
      <c r="B442" s="18"/>
      <c r="C442" s="45"/>
      <c r="D442" s="45"/>
      <c r="E442" s="47">
        <v>434</v>
      </c>
      <c r="F442" s="31" t="s">
        <v>1472</v>
      </c>
      <c r="G442" s="20" t="s">
        <v>1473</v>
      </c>
      <c r="H442" s="19" t="s">
        <v>1902</v>
      </c>
      <c r="I442" s="20" t="s">
        <v>565</v>
      </c>
      <c r="J442" s="19" t="s">
        <v>11</v>
      </c>
      <c r="K442" s="21">
        <v>1</v>
      </c>
      <c r="L442" s="51" t="s">
        <v>26</v>
      </c>
      <c r="M442" s="62">
        <v>13050</v>
      </c>
      <c r="N442" s="63">
        <f>ROUND(M442*1.001/K442,2)</f>
        <v>13063.05</v>
      </c>
      <c r="O442" s="54"/>
      <c r="P442" s="77"/>
      <c r="Q442" s="80">
        <f>K442</f>
        <v>1</v>
      </c>
      <c r="R442" s="23">
        <f>ROUND(Q442*N442,2)</f>
        <v>13063.05</v>
      </c>
      <c r="S442" s="22">
        <f>T442-R442</f>
        <v>2612.6100000000006</v>
      </c>
      <c r="T442" s="73">
        <f>ROUND(Q442*N442*1.2,2)</f>
        <v>15675.66</v>
      </c>
      <c r="U442" s="68">
        <f>IF(Q442=0,"—",(Q442*N442*1.2)/Q442)</f>
        <v>15675.659999999998</v>
      </c>
      <c r="V442" s="24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s="1" customFormat="1" ht="38.25" x14ac:dyDescent="0.2">
      <c r="B443" s="18"/>
      <c r="C443" s="45"/>
      <c r="D443" s="45"/>
      <c r="E443" s="47">
        <v>435</v>
      </c>
      <c r="F443" s="31" t="s">
        <v>1474</v>
      </c>
      <c r="G443" s="20" t="s">
        <v>1475</v>
      </c>
      <c r="H443" s="19" t="s">
        <v>1902</v>
      </c>
      <c r="I443" s="20" t="s">
        <v>566</v>
      </c>
      <c r="J443" s="19" t="s">
        <v>11</v>
      </c>
      <c r="K443" s="21">
        <v>1</v>
      </c>
      <c r="L443" s="51" t="s">
        <v>26</v>
      </c>
      <c r="M443" s="62">
        <v>19700</v>
      </c>
      <c r="N443" s="63">
        <f>ROUND(M443*1.001/K443,2)</f>
        <v>19719.7</v>
      </c>
      <c r="O443" s="54"/>
      <c r="P443" s="77"/>
      <c r="Q443" s="80">
        <f>K443</f>
        <v>1</v>
      </c>
      <c r="R443" s="23">
        <f>ROUND(Q443*N443,2)</f>
        <v>19719.7</v>
      </c>
      <c r="S443" s="22">
        <f>T443-R443</f>
        <v>3943.9399999999987</v>
      </c>
      <c r="T443" s="73">
        <f>ROUND(Q443*N443*1.2,2)</f>
        <v>23663.64</v>
      </c>
      <c r="U443" s="68">
        <f>IF(Q443=0,"—",(Q443*N443*1.2)/Q443)</f>
        <v>23663.64</v>
      </c>
      <c r="V443" s="24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s="1" customFormat="1" ht="38.25" x14ac:dyDescent="0.2">
      <c r="B444" s="18"/>
      <c r="C444" s="45"/>
      <c r="D444" s="45"/>
      <c r="E444" s="47">
        <v>436</v>
      </c>
      <c r="F444" s="31" t="s">
        <v>1476</v>
      </c>
      <c r="G444" s="20" t="s">
        <v>1477</v>
      </c>
      <c r="H444" s="19" t="s">
        <v>1902</v>
      </c>
      <c r="I444" s="20" t="s">
        <v>567</v>
      </c>
      <c r="J444" s="19" t="s">
        <v>11</v>
      </c>
      <c r="K444" s="21">
        <v>2</v>
      </c>
      <c r="L444" s="51" t="s">
        <v>26</v>
      </c>
      <c r="M444" s="62">
        <v>34800</v>
      </c>
      <c r="N444" s="63">
        <f>ROUND(M444*1.001/K444,2)</f>
        <v>17417.400000000001</v>
      </c>
      <c r="O444" s="54"/>
      <c r="P444" s="77"/>
      <c r="Q444" s="80">
        <f>K444</f>
        <v>2</v>
      </c>
      <c r="R444" s="23">
        <f>ROUND(Q444*N444,2)</f>
        <v>34834.800000000003</v>
      </c>
      <c r="S444" s="22">
        <f>T444-R444</f>
        <v>6966.9599999999991</v>
      </c>
      <c r="T444" s="73">
        <f>ROUND(Q444*N444*1.2,2)</f>
        <v>41801.760000000002</v>
      </c>
      <c r="U444" s="68">
        <f>IF(Q444=0,"—",(Q444*N444*1.2)/Q444)</f>
        <v>20900.88</v>
      </c>
      <c r="V444" s="24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s="1" customFormat="1" ht="38.25" x14ac:dyDescent="0.2">
      <c r="B445" s="18"/>
      <c r="C445" s="45"/>
      <c r="D445" s="45"/>
      <c r="E445" s="47">
        <v>437</v>
      </c>
      <c r="F445" s="31" t="s">
        <v>1447</v>
      </c>
      <c r="G445" s="20" t="s">
        <v>1448</v>
      </c>
      <c r="H445" s="19" t="s">
        <v>1900</v>
      </c>
      <c r="I445" s="20" t="s">
        <v>553</v>
      </c>
      <c r="J445" s="19" t="s">
        <v>11</v>
      </c>
      <c r="K445" s="21">
        <v>7</v>
      </c>
      <c r="L445" s="51" t="s">
        <v>26</v>
      </c>
      <c r="M445" s="62">
        <v>127750</v>
      </c>
      <c r="N445" s="63">
        <f>ROUND(M445*1.001/K445,2)</f>
        <v>18268.25</v>
      </c>
      <c r="O445" s="54"/>
      <c r="P445" s="77"/>
      <c r="Q445" s="80">
        <f>K445</f>
        <v>7</v>
      </c>
      <c r="R445" s="23">
        <f>ROUND(Q445*N445,2)</f>
        <v>127877.75</v>
      </c>
      <c r="S445" s="22">
        <f>T445-R445</f>
        <v>25575.549999999988</v>
      </c>
      <c r="T445" s="73">
        <f>ROUND(Q445*N445*1.2,2)</f>
        <v>153453.29999999999</v>
      </c>
      <c r="U445" s="68">
        <f>IF(Q445=0,"—",(Q445*N445*1.2)/Q445)</f>
        <v>21921.899999999998</v>
      </c>
      <c r="V445" s="24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s="1" customFormat="1" ht="38.25" x14ac:dyDescent="0.2">
      <c r="B446" s="18"/>
      <c r="C446" s="45"/>
      <c r="D446" s="45"/>
      <c r="E446" s="47">
        <v>438</v>
      </c>
      <c r="F446" s="31" t="s">
        <v>1449</v>
      </c>
      <c r="G446" s="20" t="s">
        <v>1450</v>
      </c>
      <c r="H446" s="19" t="s">
        <v>1900</v>
      </c>
      <c r="I446" s="20" t="s">
        <v>554</v>
      </c>
      <c r="J446" s="19" t="s">
        <v>11</v>
      </c>
      <c r="K446" s="21">
        <v>2</v>
      </c>
      <c r="L446" s="51" t="s">
        <v>26</v>
      </c>
      <c r="M446" s="62">
        <v>72400</v>
      </c>
      <c r="N446" s="63">
        <f>ROUND(M446*1.001/K446,2)</f>
        <v>36236.199999999997</v>
      </c>
      <c r="O446" s="54"/>
      <c r="P446" s="77"/>
      <c r="Q446" s="80">
        <f>K446</f>
        <v>2</v>
      </c>
      <c r="R446" s="23">
        <f>ROUND(Q446*N446,2)</f>
        <v>72472.399999999994</v>
      </c>
      <c r="S446" s="22">
        <f>T446-R446</f>
        <v>14494.48000000001</v>
      </c>
      <c r="T446" s="73">
        <f>ROUND(Q446*N446*1.2,2)</f>
        <v>86966.88</v>
      </c>
      <c r="U446" s="68">
        <f>IF(Q446=0,"—",(Q446*N446*1.2)/Q446)</f>
        <v>43483.439999999995</v>
      </c>
      <c r="V446" s="24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s="1" customFormat="1" ht="38.25" x14ac:dyDescent="0.2">
      <c r="B447" s="18"/>
      <c r="C447" s="45"/>
      <c r="D447" s="45"/>
      <c r="E447" s="47">
        <v>439</v>
      </c>
      <c r="F447" s="31" t="s">
        <v>853</v>
      </c>
      <c r="G447" s="20">
        <v>8114</v>
      </c>
      <c r="H447" s="19" t="s">
        <v>1900</v>
      </c>
      <c r="I447" s="20" t="s">
        <v>555</v>
      </c>
      <c r="J447" s="19" t="s">
        <v>11</v>
      </c>
      <c r="K447" s="21">
        <v>10</v>
      </c>
      <c r="L447" s="51" t="s">
        <v>26</v>
      </c>
      <c r="M447" s="62">
        <v>590</v>
      </c>
      <c r="N447" s="63">
        <f>ROUND(M447*1.001/K447,2)</f>
        <v>59.06</v>
      </c>
      <c r="O447" s="54" t="s">
        <v>2056</v>
      </c>
      <c r="P447" s="77" t="s">
        <v>2064</v>
      </c>
      <c r="Q447" s="80">
        <f>K447-2</f>
        <v>8</v>
      </c>
      <c r="R447" s="23">
        <f>ROUND(Q447*N447,2)</f>
        <v>472.48</v>
      </c>
      <c r="S447" s="22">
        <f>T447-R447</f>
        <v>94.5</v>
      </c>
      <c r="T447" s="73">
        <f>ROUND(Q447*N447*1.2,2)</f>
        <v>566.98</v>
      </c>
      <c r="U447" s="68">
        <f>IF(Q447=0,"—",(Q447*N447*1.2)/Q447)</f>
        <v>70.872</v>
      </c>
      <c r="V447" s="24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s="1" customFormat="1" ht="38.25" x14ac:dyDescent="0.2">
      <c r="B448" s="18"/>
      <c r="C448" s="45"/>
      <c r="D448" s="45"/>
      <c r="E448" s="47">
        <v>440</v>
      </c>
      <c r="F448" s="31" t="s">
        <v>853</v>
      </c>
      <c r="G448" s="20" t="s">
        <v>1451</v>
      </c>
      <c r="H448" s="19" t="s">
        <v>1900</v>
      </c>
      <c r="I448" s="20" t="s">
        <v>556</v>
      </c>
      <c r="J448" s="19" t="s">
        <v>11</v>
      </c>
      <c r="K448" s="21">
        <v>2</v>
      </c>
      <c r="L448" s="51" t="s">
        <v>26</v>
      </c>
      <c r="M448" s="62">
        <v>238</v>
      </c>
      <c r="N448" s="63">
        <f>ROUND(M448*1.001/K448,2)</f>
        <v>119.12</v>
      </c>
      <c r="O448" s="54"/>
      <c r="P448" s="77"/>
      <c r="Q448" s="80">
        <f>K448</f>
        <v>2</v>
      </c>
      <c r="R448" s="23">
        <f>ROUND(Q448*N448,2)</f>
        <v>238.24</v>
      </c>
      <c r="S448" s="22">
        <f>T448-R448</f>
        <v>47.649999999999977</v>
      </c>
      <c r="T448" s="73">
        <f>ROUND(Q448*N448*1.2,2)</f>
        <v>285.89</v>
      </c>
      <c r="U448" s="68">
        <f>IF(Q448=0,"—",(Q448*N448*1.2)/Q448)</f>
        <v>142.94399999999999</v>
      </c>
      <c r="V448" s="24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s="1" customFormat="1" ht="38.25" x14ac:dyDescent="0.2">
      <c r="B449" s="18"/>
      <c r="C449" s="45"/>
      <c r="D449" s="45"/>
      <c r="E449" s="47">
        <v>441</v>
      </c>
      <c r="F449" s="31" t="s">
        <v>853</v>
      </c>
      <c r="G449" s="20">
        <v>1612</v>
      </c>
      <c r="H449" s="19" t="s">
        <v>1900</v>
      </c>
      <c r="I449" s="20" t="s">
        <v>557</v>
      </c>
      <c r="J449" s="19" t="s">
        <v>11</v>
      </c>
      <c r="K449" s="21">
        <v>2</v>
      </c>
      <c r="L449" s="51" t="s">
        <v>26</v>
      </c>
      <c r="M449" s="62">
        <v>1356</v>
      </c>
      <c r="N449" s="63">
        <f>ROUND(M449*1.001/K449,2)</f>
        <v>678.68</v>
      </c>
      <c r="O449" s="54"/>
      <c r="P449" s="77"/>
      <c r="Q449" s="80">
        <f>K449</f>
        <v>2</v>
      </c>
      <c r="R449" s="23">
        <f>ROUND(Q449*N449,2)</f>
        <v>1357.36</v>
      </c>
      <c r="S449" s="22">
        <f>T449-R449</f>
        <v>271.47000000000003</v>
      </c>
      <c r="T449" s="73">
        <f>ROUND(Q449*N449*1.2,2)</f>
        <v>1628.83</v>
      </c>
      <c r="U449" s="68">
        <f>IF(Q449=0,"—",(Q449*N449*1.2)/Q449)</f>
        <v>814.41599999999994</v>
      </c>
      <c r="V449" s="24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s="1" customFormat="1" ht="38.25" x14ac:dyDescent="0.2">
      <c r="B450" s="18"/>
      <c r="C450" s="45"/>
      <c r="D450" s="45"/>
      <c r="E450" s="47">
        <v>442</v>
      </c>
      <c r="F450" s="31" t="s">
        <v>1452</v>
      </c>
      <c r="G450" s="20" t="s">
        <v>1453</v>
      </c>
      <c r="H450" s="19" t="s">
        <v>1900</v>
      </c>
      <c r="I450" s="20" t="s">
        <v>96</v>
      </c>
      <c r="J450" s="19" t="s">
        <v>11</v>
      </c>
      <c r="K450" s="21">
        <v>1</v>
      </c>
      <c r="L450" s="51" t="s">
        <v>26</v>
      </c>
      <c r="M450" s="62">
        <v>52118.64</v>
      </c>
      <c r="N450" s="63">
        <f>ROUND(M450*1.001/K450,2)</f>
        <v>52170.76</v>
      </c>
      <c r="O450" s="54"/>
      <c r="P450" s="77"/>
      <c r="Q450" s="80">
        <f>K450</f>
        <v>1</v>
      </c>
      <c r="R450" s="23">
        <f>ROUND(Q450*N450,2)</f>
        <v>52170.76</v>
      </c>
      <c r="S450" s="22">
        <f>T450-R450</f>
        <v>10434.150000000001</v>
      </c>
      <c r="T450" s="73">
        <f>ROUND(Q450*N450*1.2,2)</f>
        <v>62604.91</v>
      </c>
      <c r="U450" s="68">
        <f>IF(Q450=0,"—",(Q450*N450*1.2)/Q450)</f>
        <v>62604.911999999997</v>
      </c>
      <c r="V450" s="24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s="1" customFormat="1" ht="38.25" x14ac:dyDescent="0.2">
      <c r="B451" s="18"/>
      <c r="C451" s="45"/>
      <c r="D451" s="45"/>
      <c r="E451" s="47">
        <v>443</v>
      </c>
      <c r="F451" s="31" t="s">
        <v>1454</v>
      </c>
      <c r="G451" s="20" t="s">
        <v>1455</v>
      </c>
      <c r="H451" s="19" t="s">
        <v>1900</v>
      </c>
      <c r="I451" s="20" t="s">
        <v>97</v>
      </c>
      <c r="J451" s="19" t="s">
        <v>11</v>
      </c>
      <c r="K451" s="21">
        <v>3</v>
      </c>
      <c r="L451" s="51" t="s">
        <v>26</v>
      </c>
      <c r="M451" s="62">
        <v>378</v>
      </c>
      <c r="N451" s="63">
        <f>ROUND(M451*1.001/K451,2)</f>
        <v>126.13</v>
      </c>
      <c r="O451" s="54"/>
      <c r="P451" s="77"/>
      <c r="Q451" s="80">
        <f>K451</f>
        <v>3</v>
      </c>
      <c r="R451" s="23">
        <f>ROUND(Q451*N451,2)</f>
        <v>378.39</v>
      </c>
      <c r="S451" s="22">
        <f>T451-R451</f>
        <v>75.680000000000007</v>
      </c>
      <c r="T451" s="73">
        <f>ROUND(Q451*N451*1.2,2)</f>
        <v>454.07</v>
      </c>
      <c r="U451" s="68">
        <f>IF(Q451=0,"—",(Q451*N451*1.2)/Q451)</f>
        <v>151.35599999999999</v>
      </c>
      <c r="V451" s="24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s="1" customFormat="1" ht="38.25" x14ac:dyDescent="0.2">
      <c r="B452" s="18"/>
      <c r="C452" s="45"/>
      <c r="D452" s="45"/>
      <c r="E452" s="47">
        <v>444</v>
      </c>
      <c r="F452" s="31" t="s">
        <v>1456</v>
      </c>
      <c r="G452" s="20" t="s">
        <v>1457</v>
      </c>
      <c r="H452" s="19" t="s">
        <v>1900</v>
      </c>
      <c r="I452" s="20" t="s">
        <v>98</v>
      </c>
      <c r="J452" s="19" t="s">
        <v>11</v>
      </c>
      <c r="K452" s="21">
        <v>3</v>
      </c>
      <c r="L452" s="51" t="s">
        <v>26</v>
      </c>
      <c r="M452" s="62">
        <v>100.8</v>
      </c>
      <c r="N452" s="63">
        <f>ROUND(M452*1.001/K452,2)</f>
        <v>33.630000000000003</v>
      </c>
      <c r="O452" s="54"/>
      <c r="P452" s="77"/>
      <c r="Q452" s="80">
        <f>K452</f>
        <v>3</v>
      </c>
      <c r="R452" s="23">
        <f>ROUND(Q452*N452,2)</f>
        <v>100.89</v>
      </c>
      <c r="S452" s="22">
        <f>T452-R452</f>
        <v>20.179999999999993</v>
      </c>
      <c r="T452" s="73">
        <f>ROUND(Q452*N452*1.2,2)</f>
        <v>121.07</v>
      </c>
      <c r="U452" s="68">
        <f>IF(Q452=0,"—",(Q452*N452*1.2)/Q452)</f>
        <v>40.356000000000002</v>
      </c>
      <c r="V452" s="24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s="1" customFormat="1" ht="38.25" x14ac:dyDescent="0.2">
      <c r="B453" s="18"/>
      <c r="C453" s="45"/>
      <c r="D453" s="45"/>
      <c r="E453" s="47">
        <v>445</v>
      </c>
      <c r="F453" s="31" t="s">
        <v>1458</v>
      </c>
      <c r="G453" s="20" t="s">
        <v>1459</v>
      </c>
      <c r="H453" s="19" t="s">
        <v>1900</v>
      </c>
      <c r="I453" s="20" t="s">
        <v>558</v>
      </c>
      <c r="J453" s="19" t="s">
        <v>11</v>
      </c>
      <c r="K453" s="21">
        <v>4</v>
      </c>
      <c r="L453" s="51" t="s">
        <v>26</v>
      </c>
      <c r="M453" s="62">
        <v>60</v>
      </c>
      <c r="N453" s="63">
        <f>ROUND(M453*1.001/K453,2)</f>
        <v>15.02</v>
      </c>
      <c r="O453" s="54"/>
      <c r="P453" s="77"/>
      <c r="Q453" s="80">
        <f>K453</f>
        <v>4</v>
      </c>
      <c r="R453" s="23">
        <f>ROUND(Q453*N453,2)</f>
        <v>60.08</v>
      </c>
      <c r="S453" s="22">
        <f>T453-R453</f>
        <v>12.019999999999996</v>
      </c>
      <c r="T453" s="73">
        <f>ROUND(Q453*N453*1.2,2)</f>
        <v>72.099999999999994</v>
      </c>
      <c r="U453" s="68">
        <f>IF(Q453=0,"—",(Q453*N453*1.2)/Q453)</f>
        <v>18.023999999999997</v>
      </c>
      <c r="V453" s="24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s="1" customFormat="1" ht="38.25" x14ac:dyDescent="0.2">
      <c r="B454" s="18"/>
      <c r="C454" s="45"/>
      <c r="D454" s="45"/>
      <c r="E454" s="47">
        <v>446</v>
      </c>
      <c r="F454" s="31" t="s">
        <v>1460</v>
      </c>
      <c r="G454" s="20" t="s">
        <v>1461</v>
      </c>
      <c r="H454" s="19" t="s">
        <v>1900</v>
      </c>
      <c r="I454" s="20" t="s">
        <v>559</v>
      </c>
      <c r="J454" s="19" t="s">
        <v>11</v>
      </c>
      <c r="K454" s="21">
        <v>4</v>
      </c>
      <c r="L454" s="51" t="s">
        <v>26</v>
      </c>
      <c r="M454" s="62">
        <v>120</v>
      </c>
      <c r="N454" s="63">
        <f>ROUND(M454*1.001/K454,2)</f>
        <v>30.03</v>
      </c>
      <c r="O454" s="54"/>
      <c r="P454" s="77"/>
      <c r="Q454" s="80">
        <f>K454</f>
        <v>4</v>
      </c>
      <c r="R454" s="23">
        <f>ROUND(Q454*N454,2)</f>
        <v>120.12</v>
      </c>
      <c r="S454" s="22">
        <f>T454-R454</f>
        <v>24.019999999999982</v>
      </c>
      <c r="T454" s="73">
        <f>ROUND(Q454*N454*1.2,2)</f>
        <v>144.13999999999999</v>
      </c>
      <c r="U454" s="68">
        <f>IF(Q454=0,"—",(Q454*N454*1.2)/Q454)</f>
        <v>36.036000000000001</v>
      </c>
      <c r="V454" s="24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s="1" customFormat="1" ht="38.25" x14ac:dyDescent="0.2">
      <c r="B455" s="18"/>
      <c r="C455" s="45"/>
      <c r="D455" s="45"/>
      <c r="E455" s="47">
        <v>447</v>
      </c>
      <c r="F455" s="31" t="s">
        <v>1462</v>
      </c>
      <c r="G455" s="20" t="s">
        <v>1463</v>
      </c>
      <c r="H455" s="19" t="s">
        <v>1900</v>
      </c>
      <c r="I455" s="20" t="s">
        <v>560</v>
      </c>
      <c r="J455" s="19" t="s">
        <v>11</v>
      </c>
      <c r="K455" s="21">
        <v>4</v>
      </c>
      <c r="L455" s="51" t="s">
        <v>26</v>
      </c>
      <c r="M455" s="62">
        <v>280</v>
      </c>
      <c r="N455" s="63">
        <f>ROUND(M455*1.001/K455,2)</f>
        <v>70.069999999999993</v>
      </c>
      <c r="O455" s="54"/>
      <c r="P455" s="77"/>
      <c r="Q455" s="80">
        <f>K455</f>
        <v>4</v>
      </c>
      <c r="R455" s="23">
        <f>ROUND(Q455*N455,2)</f>
        <v>280.27999999999997</v>
      </c>
      <c r="S455" s="22">
        <f>T455-R455</f>
        <v>56.06</v>
      </c>
      <c r="T455" s="73">
        <f>ROUND(Q455*N455*1.2,2)</f>
        <v>336.34</v>
      </c>
      <c r="U455" s="68">
        <f>IF(Q455=0,"—",(Q455*N455*1.2)/Q455)</f>
        <v>84.083999999999989</v>
      </c>
      <c r="V455" s="24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s="1" customFormat="1" ht="38.25" x14ac:dyDescent="0.2">
      <c r="B456" s="18"/>
      <c r="C456" s="45"/>
      <c r="D456" s="45"/>
      <c r="E456" s="47">
        <v>448</v>
      </c>
      <c r="F456" s="31" t="s">
        <v>1464</v>
      </c>
      <c r="G456" s="20" t="s">
        <v>1465</v>
      </c>
      <c r="H456" s="19" t="s">
        <v>1900</v>
      </c>
      <c r="I456" s="20" t="s">
        <v>561</v>
      </c>
      <c r="J456" s="19" t="s">
        <v>11</v>
      </c>
      <c r="K456" s="21">
        <v>2</v>
      </c>
      <c r="L456" s="51" t="s">
        <v>26</v>
      </c>
      <c r="M456" s="62">
        <v>24</v>
      </c>
      <c r="N456" s="63">
        <f>ROUND(M456*1.001/K456,2)</f>
        <v>12.01</v>
      </c>
      <c r="O456" s="54"/>
      <c r="P456" s="77"/>
      <c r="Q456" s="80">
        <f>K456</f>
        <v>2</v>
      </c>
      <c r="R456" s="23">
        <f>ROUND(Q456*N456,2)</f>
        <v>24.02</v>
      </c>
      <c r="S456" s="22">
        <f>T456-R456</f>
        <v>4.8000000000000007</v>
      </c>
      <c r="T456" s="73">
        <f>ROUND(Q456*N456*1.2,2)</f>
        <v>28.82</v>
      </c>
      <c r="U456" s="68">
        <f>IF(Q456=0,"—",(Q456*N456*1.2)/Q456)</f>
        <v>14.411999999999999</v>
      </c>
      <c r="V456" s="24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s="1" customFormat="1" ht="38.25" x14ac:dyDescent="0.2">
      <c r="B457" s="18"/>
      <c r="C457" s="45"/>
      <c r="D457" s="45"/>
      <c r="E457" s="47">
        <v>449</v>
      </c>
      <c r="F457" s="31" t="s">
        <v>1466</v>
      </c>
      <c r="G457" s="20" t="s">
        <v>1467</v>
      </c>
      <c r="H457" s="19" t="s">
        <v>1900</v>
      </c>
      <c r="I457" s="20" t="s">
        <v>562</v>
      </c>
      <c r="J457" s="19" t="s">
        <v>11</v>
      </c>
      <c r="K457" s="21">
        <v>2</v>
      </c>
      <c r="L457" s="51" t="s">
        <v>26</v>
      </c>
      <c r="M457" s="62">
        <v>36</v>
      </c>
      <c r="N457" s="63">
        <f>ROUND(M457*1.001/K457,2)</f>
        <v>18.02</v>
      </c>
      <c r="O457" s="54"/>
      <c r="P457" s="77"/>
      <c r="Q457" s="80">
        <f>K457</f>
        <v>2</v>
      </c>
      <c r="R457" s="23">
        <f>ROUND(Q457*N457,2)</f>
        <v>36.04</v>
      </c>
      <c r="S457" s="22">
        <f>T457-R457</f>
        <v>7.2100000000000009</v>
      </c>
      <c r="T457" s="73">
        <f>ROUND(Q457*N457*1.2,2)</f>
        <v>43.25</v>
      </c>
      <c r="U457" s="68">
        <f>IF(Q457=0,"—",(Q457*N457*1.2)/Q457)</f>
        <v>21.623999999999999</v>
      </c>
      <c r="V457" s="24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s="1" customFormat="1" ht="38.25" x14ac:dyDescent="0.2">
      <c r="B458" s="18"/>
      <c r="C458" s="45"/>
      <c r="D458" s="45"/>
      <c r="E458" s="47">
        <v>450</v>
      </c>
      <c r="F458" s="31" t="s">
        <v>1468</v>
      </c>
      <c r="G458" s="20" t="s">
        <v>1469</v>
      </c>
      <c r="H458" s="19" t="s">
        <v>1900</v>
      </c>
      <c r="I458" s="20" t="s">
        <v>563</v>
      </c>
      <c r="J458" s="19" t="s">
        <v>11</v>
      </c>
      <c r="K458" s="21">
        <v>48</v>
      </c>
      <c r="L458" s="51" t="s">
        <v>26</v>
      </c>
      <c r="M458" s="62">
        <v>12000</v>
      </c>
      <c r="N458" s="63">
        <f>ROUND(M458*1.001/K458,2)</f>
        <v>250.25</v>
      </c>
      <c r="O458" s="54"/>
      <c r="P458" s="77"/>
      <c r="Q458" s="80">
        <f>K458</f>
        <v>48</v>
      </c>
      <c r="R458" s="23">
        <f>ROUND(Q458*N458,2)</f>
        <v>12012</v>
      </c>
      <c r="S458" s="22">
        <f>T458-R458</f>
        <v>2402.3999999999996</v>
      </c>
      <c r="T458" s="73">
        <f>ROUND(Q458*N458*1.2,2)</f>
        <v>14414.4</v>
      </c>
      <c r="U458" s="68">
        <f>IF(Q458=0,"—",(Q458*N458*1.2)/Q458)</f>
        <v>300.3</v>
      </c>
      <c r="V458" s="24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s="1" customFormat="1" ht="38.25" x14ac:dyDescent="0.2">
      <c r="B459" s="18"/>
      <c r="C459" s="45"/>
      <c r="D459" s="45"/>
      <c r="E459" s="47">
        <v>451</v>
      </c>
      <c r="F459" s="31" t="s">
        <v>1470</v>
      </c>
      <c r="G459" s="20">
        <v>646218</v>
      </c>
      <c r="H459" s="19" t="s">
        <v>1901</v>
      </c>
      <c r="I459" s="20" t="s">
        <v>564</v>
      </c>
      <c r="J459" s="19" t="s">
        <v>11</v>
      </c>
      <c r="K459" s="21">
        <v>10</v>
      </c>
      <c r="L459" s="51" t="s">
        <v>26</v>
      </c>
      <c r="M459" s="62">
        <v>1410</v>
      </c>
      <c r="N459" s="63">
        <f>ROUND(M459*1.001/K459,2)</f>
        <v>141.13999999999999</v>
      </c>
      <c r="O459" s="54"/>
      <c r="P459" s="77"/>
      <c r="Q459" s="80">
        <f>K459</f>
        <v>10</v>
      </c>
      <c r="R459" s="23">
        <f>ROUND(Q459*N459,2)</f>
        <v>1411.4</v>
      </c>
      <c r="S459" s="22">
        <f>T459-R459</f>
        <v>282.27999999999997</v>
      </c>
      <c r="T459" s="73">
        <f>ROUND(Q459*N459*1.2,2)</f>
        <v>1693.68</v>
      </c>
      <c r="U459" s="68">
        <f>IF(Q459=0,"—",(Q459*N459*1.2)/Q459)</f>
        <v>169.36799999999999</v>
      </c>
      <c r="V459" s="24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s="1" customFormat="1" ht="38.25" x14ac:dyDescent="0.2">
      <c r="B460" s="18"/>
      <c r="C460" s="45"/>
      <c r="D460" s="45"/>
      <c r="E460" s="47">
        <v>452</v>
      </c>
      <c r="F460" s="31" t="s">
        <v>1471</v>
      </c>
      <c r="G460" s="20" t="s">
        <v>24</v>
      </c>
      <c r="H460" s="19" t="s">
        <v>1901</v>
      </c>
      <c r="I460" s="20" t="s">
        <v>99</v>
      </c>
      <c r="J460" s="19" t="s">
        <v>11</v>
      </c>
      <c r="K460" s="21">
        <v>1</v>
      </c>
      <c r="L460" s="51" t="s">
        <v>26</v>
      </c>
      <c r="M460" s="62">
        <v>0.01</v>
      </c>
      <c r="N460" s="63">
        <f>ROUND(M460*1.001/K460,2)</f>
        <v>0.01</v>
      </c>
      <c r="O460" s="54"/>
      <c r="P460" s="77"/>
      <c r="Q460" s="80">
        <f>K460</f>
        <v>1</v>
      </c>
      <c r="R460" s="23">
        <f>ROUND(Q460*N460,2)</f>
        <v>0.01</v>
      </c>
      <c r="S460" s="22">
        <f>T460-R460</f>
        <v>0</v>
      </c>
      <c r="T460" s="73">
        <f>ROUND(Q460*N460*1.2,2)</f>
        <v>0.01</v>
      </c>
      <c r="U460" s="68">
        <f>IF(Q460=0,"—",(Q460*N460*1.2)/Q460)</f>
        <v>1.2E-2</v>
      </c>
      <c r="V460" s="24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s="1" customFormat="1" ht="38.25" x14ac:dyDescent="0.2">
      <c r="B461" s="18"/>
      <c r="C461" s="45"/>
      <c r="D461" s="45"/>
      <c r="E461" s="47">
        <v>453</v>
      </c>
      <c r="F461" s="31" t="s">
        <v>1478</v>
      </c>
      <c r="G461" s="20" t="s">
        <v>1479</v>
      </c>
      <c r="H461" s="19" t="s">
        <v>1903</v>
      </c>
      <c r="I461" s="20" t="s">
        <v>568</v>
      </c>
      <c r="J461" s="19" t="s">
        <v>11</v>
      </c>
      <c r="K461" s="21">
        <v>6</v>
      </c>
      <c r="L461" s="51" t="s">
        <v>26</v>
      </c>
      <c r="M461" s="62">
        <v>113991</v>
      </c>
      <c r="N461" s="63">
        <f>ROUND(M461*1.001/K461,2)</f>
        <v>19017.5</v>
      </c>
      <c r="O461" s="54"/>
      <c r="P461" s="77"/>
      <c r="Q461" s="80">
        <f>K461</f>
        <v>6</v>
      </c>
      <c r="R461" s="23">
        <f>ROUND(Q461*N461,2)</f>
        <v>114105</v>
      </c>
      <c r="S461" s="22">
        <f>T461-R461</f>
        <v>22821</v>
      </c>
      <c r="T461" s="73">
        <f>ROUND(Q461*N461*1.2,2)</f>
        <v>136926</v>
      </c>
      <c r="U461" s="68">
        <f>IF(Q461=0,"—",(Q461*N461*1.2)/Q461)</f>
        <v>22821</v>
      </c>
      <c r="V461" s="24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s="1" customFormat="1" ht="38.25" x14ac:dyDescent="0.2">
      <c r="B462" s="18"/>
      <c r="C462" s="45"/>
      <c r="D462" s="45"/>
      <c r="E462" s="47">
        <v>454</v>
      </c>
      <c r="F462" s="31" t="s">
        <v>1480</v>
      </c>
      <c r="G462" s="20" t="s">
        <v>1481</v>
      </c>
      <c r="H462" s="19" t="s">
        <v>1903</v>
      </c>
      <c r="I462" s="20" t="s">
        <v>569</v>
      </c>
      <c r="J462" s="19" t="s">
        <v>11</v>
      </c>
      <c r="K462" s="21">
        <v>4</v>
      </c>
      <c r="L462" s="51" t="s">
        <v>26</v>
      </c>
      <c r="M462" s="62">
        <v>75994</v>
      </c>
      <c r="N462" s="63">
        <f>ROUND(M462*1.001/K462,2)</f>
        <v>19017.5</v>
      </c>
      <c r="O462" s="54"/>
      <c r="P462" s="77"/>
      <c r="Q462" s="80">
        <f>K462</f>
        <v>4</v>
      </c>
      <c r="R462" s="23">
        <f>ROUND(Q462*N462,2)</f>
        <v>76070</v>
      </c>
      <c r="S462" s="22">
        <f>T462-R462</f>
        <v>15214</v>
      </c>
      <c r="T462" s="73">
        <f>ROUND(Q462*N462*1.2,2)</f>
        <v>91284</v>
      </c>
      <c r="U462" s="68">
        <f>IF(Q462=0,"—",(Q462*N462*1.2)/Q462)</f>
        <v>22821</v>
      </c>
      <c r="V462" s="24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s="1" customFormat="1" ht="38.25" x14ac:dyDescent="0.2">
      <c r="B463" s="18"/>
      <c r="C463" s="45"/>
      <c r="D463" s="45"/>
      <c r="E463" s="47">
        <v>455</v>
      </c>
      <c r="F463" s="31" t="s">
        <v>1482</v>
      </c>
      <c r="G463" s="20" t="s">
        <v>1483</v>
      </c>
      <c r="H463" s="19" t="s">
        <v>1903</v>
      </c>
      <c r="I463" s="20" t="s">
        <v>570</v>
      </c>
      <c r="J463" s="19" t="s">
        <v>11</v>
      </c>
      <c r="K463" s="21">
        <v>2</v>
      </c>
      <c r="L463" s="51" t="s">
        <v>26</v>
      </c>
      <c r="M463" s="62">
        <v>14491.52</v>
      </c>
      <c r="N463" s="63">
        <f>ROUND(M463*1.001/K463,2)</f>
        <v>7253.01</v>
      </c>
      <c r="O463" s="54"/>
      <c r="P463" s="77"/>
      <c r="Q463" s="80">
        <f>K463</f>
        <v>2</v>
      </c>
      <c r="R463" s="23">
        <f>ROUND(Q463*N463,2)</f>
        <v>14506.02</v>
      </c>
      <c r="S463" s="22">
        <f>T463-R463</f>
        <v>2901.2000000000007</v>
      </c>
      <c r="T463" s="73">
        <f>ROUND(Q463*N463*1.2,2)</f>
        <v>17407.22</v>
      </c>
      <c r="U463" s="68">
        <f>IF(Q463=0,"—",(Q463*N463*1.2)/Q463)</f>
        <v>8703.6119999999992</v>
      </c>
      <c r="V463" s="24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s="1" customFormat="1" ht="38.25" x14ac:dyDescent="0.2">
      <c r="B464" s="18"/>
      <c r="C464" s="45"/>
      <c r="D464" s="45"/>
      <c r="E464" s="47">
        <v>456</v>
      </c>
      <c r="F464" s="31" t="s">
        <v>1484</v>
      </c>
      <c r="G464" s="20" t="s">
        <v>1485</v>
      </c>
      <c r="H464" s="19" t="s">
        <v>1903</v>
      </c>
      <c r="I464" s="20" t="s">
        <v>571</v>
      </c>
      <c r="J464" s="19" t="s">
        <v>11</v>
      </c>
      <c r="K464" s="21">
        <v>1</v>
      </c>
      <c r="L464" s="51" t="s">
        <v>26</v>
      </c>
      <c r="M464" s="62">
        <v>6288.98</v>
      </c>
      <c r="N464" s="63">
        <f>ROUND(M464*1.001/K464,2)</f>
        <v>6295.27</v>
      </c>
      <c r="O464" s="54"/>
      <c r="P464" s="77"/>
      <c r="Q464" s="80">
        <f>K464</f>
        <v>1</v>
      </c>
      <c r="R464" s="23">
        <f>ROUND(Q464*N464,2)</f>
        <v>6295.27</v>
      </c>
      <c r="S464" s="22">
        <f>T464-R464</f>
        <v>1259.0499999999993</v>
      </c>
      <c r="T464" s="73">
        <f>ROUND(Q464*N464*1.2,2)</f>
        <v>7554.32</v>
      </c>
      <c r="U464" s="68">
        <f>IF(Q464=0,"—",(Q464*N464*1.2)/Q464)</f>
        <v>7554.3240000000005</v>
      </c>
      <c r="V464" s="24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s="1" customFormat="1" ht="38.25" x14ac:dyDescent="0.2">
      <c r="B465" s="18"/>
      <c r="C465" s="45"/>
      <c r="D465" s="45"/>
      <c r="E465" s="47">
        <v>457</v>
      </c>
      <c r="F465" s="31" t="s">
        <v>1486</v>
      </c>
      <c r="G465" s="20" t="s">
        <v>1487</v>
      </c>
      <c r="H465" s="19" t="s">
        <v>1904</v>
      </c>
      <c r="I465" s="20" t="s">
        <v>572</v>
      </c>
      <c r="J465" s="19" t="s">
        <v>11</v>
      </c>
      <c r="K465" s="21">
        <v>2</v>
      </c>
      <c r="L465" s="51" t="s">
        <v>26</v>
      </c>
      <c r="M465" s="62">
        <v>17267</v>
      </c>
      <c r="N465" s="63">
        <f>ROUND(M465*1.001/K465,2)</f>
        <v>8642.1299999999992</v>
      </c>
      <c r="O465" s="54"/>
      <c r="P465" s="77"/>
      <c r="Q465" s="80">
        <f>K465</f>
        <v>2</v>
      </c>
      <c r="R465" s="23">
        <f>ROUND(Q465*N465,2)</f>
        <v>17284.259999999998</v>
      </c>
      <c r="S465" s="22">
        <f>T465-R465</f>
        <v>3456.8500000000022</v>
      </c>
      <c r="T465" s="73">
        <f>ROUND(Q465*N465*1.2,2)</f>
        <v>20741.11</v>
      </c>
      <c r="U465" s="68">
        <f>IF(Q465=0,"—",(Q465*N465*1.2)/Q465)</f>
        <v>10370.555999999999</v>
      </c>
      <c r="V465" s="24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s="1" customFormat="1" ht="51" x14ac:dyDescent="0.2">
      <c r="B466" s="18"/>
      <c r="C466" s="45"/>
      <c r="D466" s="45"/>
      <c r="E466" s="47">
        <v>458</v>
      </c>
      <c r="F466" s="31" t="s">
        <v>1488</v>
      </c>
      <c r="G466" s="20" t="s">
        <v>1489</v>
      </c>
      <c r="H466" s="19" t="s">
        <v>1905</v>
      </c>
      <c r="I466" s="20" t="s">
        <v>573</v>
      </c>
      <c r="J466" s="19" t="s">
        <v>11</v>
      </c>
      <c r="K466" s="21">
        <v>4</v>
      </c>
      <c r="L466" s="51" t="s">
        <v>26</v>
      </c>
      <c r="M466" s="62">
        <v>16640</v>
      </c>
      <c r="N466" s="63">
        <f>ROUND(M466*1.001/K466,2)</f>
        <v>4164.16</v>
      </c>
      <c r="O466" s="54"/>
      <c r="P466" s="77"/>
      <c r="Q466" s="80">
        <f>K466</f>
        <v>4</v>
      </c>
      <c r="R466" s="23">
        <f>ROUND(Q466*N466,2)</f>
        <v>16656.64</v>
      </c>
      <c r="S466" s="22">
        <f>T466-R466</f>
        <v>3331.3300000000017</v>
      </c>
      <c r="T466" s="73">
        <f>ROUND(Q466*N466*1.2,2)</f>
        <v>19987.97</v>
      </c>
      <c r="U466" s="68">
        <f>IF(Q466=0,"—",(Q466*N466*1.2)/Q466)</f>
        <v>4996.9919999999993</v>
      </c>
      <c r="V466" s="24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s="1" customFormat="1" ht="38.25" x14ac:dyDescent="0.2">
      <c r="B467" s="18"/>
      <c r="C467" s="45"/>
      <c r="D467" s="45"/>
      <c r="E467" s="47">
        <v>459</v>
      </c>
      <c r="F467" s="31" t="s">
        <v>1490</v>
      </c>
      <c r="G467" s="20" t="s">
        <v>1491</v>
      </c>
      <c r="H467" s="19" t="s">
        <v>1906</v>
      </c>
      <c r="I467" s="20" t="s">
        <v>100</v>
      </c>
      <c r="J467" s="19" t="s">
        <v>11</v>
      </c>
      <c r="K467" s="21">
        <v>16</v>
      </c>
      <c r="L467" s="51" t="s">
        <v>26</v>
      </c>
      <c r="M467" s="62">
        <v>816</v>
      </c>
      <c r="N467" s="63">
        <f>ROUND(M467*1.001/K467,2)</f>
        <v>51.05</v>
      </c>
      <c r="O467" s="54"/>
      <c r="P467" s="77"/>
      <c r="Q467" s="80">
        <f>K467</f>
        <v>16</v>
      </c>
      <c r="R467" s="23">
        <f>ROUND(Q467*N467,2)</f>
        <v>816.8</v>
      </c>
      <c r="S467" s="22">
        <f>T467-R467</f>
        <v>163.36000000000001</v>
      </c>
      <c r="T467" s="73">
        <f>ROUND(Q467*N467*1.2,2)</f>
        <v>980.16</v>
      </c>
      <c r="U467" s="68">
        <f>IF(Q467=0,"—",(Q467*N467*1.2)/Q467)</f>
        <v>61.259999999999991</v>
      </c>
      <c r="V467" s="24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s="1" customFormat="1" ht="38.25" x14ac:dyDescent="0.2">
      <c r="B468" s="18"/>
      <c r="C468" s="45"/>
      <c r="D468" s="45"/>
      <c r="E468" s="47">
        <v>460</v>
      </c>
      <c r="F468" s="31" t="s">
        <v>1492</v>
      </c>
      <c r="G468" s="20" t="s">
        <v>1493</v>
      </c>
      <c r="H468" s="19" t="s">
        <v>1906</v>
      </c>
      <c r="I468" s="20" t="s">
        <v>574</v>
      </c>
      <c r="J468" s="19" t="s">
        <v>11</v>
      </c>
      <c r="K468" s="21">
        <v>4</v>
      </c>
      <c r="L468" s="51" t="s">
        <v>26</v>
      </c>
      <c r="M468" s="62">
        <v>2000</v>
      </c>
      <c r="N468" s="63">
        <f>ROUND(M468*1.001/K468,2)</f>
        <v>500.5</v>
      </c>
      <c r="O468" s="54"/>
      <c r="P468" s="77"/>
      <c r="Q468" s="80">
        <f>K468</f>
        <v>4</v>
      </c>
      <c r="R468" s="23">
        <f>ROUND(Q468*N468,2)</f>
        <v>2002</v>
      </c>
      <c r="S468" s="22">
        <f>T468-R468</f>
        <v>400.40000000000009</v>
      </c>
      <c r="T468" s="73">
        <f>ROUND(Q468*N468*1.2,2)</f>
        <v>2402.4</v>
      </c>
      <c r="U468" s="68">
        <f>IF(Q468=0,"—",(Q468*N468*1.2)/Q468)</f>
        <v>600.6</v>
      </c>
      <c r="V468" s="24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s="1" customFormat="1" ht="38.25" x14ac:dyDescent="0.2">
      <c r="B469" s="18"/>
      <c r="C469" s="45"/>
      <c r="D469" s="45"/>
      <c r="E469" s="47">
        <v>461</v>
      </c>
      <c r="F469" s="31" t="s">
        <v>1492</v>
      </c>
      <c r="G469" s="20" t="s">
        <v>1493</v>
      </c>
      <c r="H469" s="19" t="s">
        <v>1906</v>
      </c>
      <c r="I469" s="20" t="s">
        <v>575</v>
      </c>
      <c r="J469" s="19" t="s">
        <v>11</v>
      </c>
      <c r="K469" s="21">
        <v>2</v>
      </c>
      <c r="L469" s="51" t="s">
        <v>26</v>
      </c>
      <c r="M469" s="62">
        <v>1000</v>
      </c>
      <c r="N469" s="63">
        <f>ROUND(M469*1.001/K469,2)</f>
        <v>500.5</v>
      </c>
      <c r="O469" s="54"/>
      <c r="P469" s="77"/>
      <c r="Q469" s="80">
        <f>K469</f>
        <v>2</v>
      </c>
      <c r="R469" s="23">
        <f>ROUND(Q469*N469,2)</f>
        <v>1001</v>
      </c>
      <c r="S469" s="22">
        <f>T469-R469</f>
        <v>200.20000000000005</v>
      </c>
      <c r="T469" s="73">
        <f>ROUND(Q469*N469*1.2,2)</f>
        <v>1201.2</v>
      </c>
      <c r="U469" s="68">
        <f>IF(Q469=0,"—",(Q469*N469*1.2)/Q469)</f>
        <v>600.6</v>
      </c>
      <c r="V469" s="24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s="1" customFormat="1" ht="38.25" x14ac:dyDescent="0.2">
      <c r="B470" s="18"/>
      <c r="C470" s="45"/>
      <c r="D470" s="45"/>
      <c r="E470" s="47">
        <v>462</v>
      </c>
      <c r="F470" s="31" t="s">
        <v>1494</v>
      </c>
      <c r="G470" s="20">
        <v>8770027</v>
      </c>
      <c r="H470" s="19" t="s">
        <v>1906</v>
      </c>
      <c r="I470" s="20" t="s">
        <v>577</v>
      </c>
      <c r="J470" s="19" t="s">
        <v>11</v>
      </c>
      <c r="K470" s="21">
        <v>1</v>
      </c>
      <c r="L470" s="51" t="s">
        <v>26</v>
      </c>
      <c r="M470" s="62">
        <v>3548.31</v>
      </c>
      <c r="N470" s="63">
        <f>ROUND(M470*1.001/K470,2)</f>
        <v>3551.86</v>
      </c>
      <c r="O470" s="54"/>
      <c r="P470" s="77"/>
      <c r="Q470" s="80">
        <f>K470</f>
        <v>1</v>
      </c>
      <c r="R470" s="23">
        <f>ROUND(Q470*N470,2)</f>
        <v>3551.86</v>
      </c>
      <c r="S470" s="22">
        <f>T470-R470</f>
        <v>710.36999999999944</v>
      </c>
      <c r="T470" s="73">
        <f>ROUND(Q470*N470*1.2,2)</f>
        <v>4262.2299999999996</v>
      </c>
      <c r="U470" s="68">
        <f>IF(Q470=0,"—",(Q470*N470*1.2)/Q470)</f>
        <v>4262.232</v>
      </c>
      <c r="V470" s="24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s="1" customFormat="1" ht="38.25" x14ac:dyDescent="0.2">
      <c r="B471" s="18"/>
      <c r="C471" s="45"/>
      <c r="D471" s="45"/>
      <c r="E471" s="47">
        <v>463</v>
      </c>
      <c r="F471" s="31" t="s">
        <v>1495</v>
      </c>
      <c r="G471" s="20">
        <v>8913755</v>
      </c>
      <c r="H471" s="19" t="s">
        <v>1906</v>
      </c>
      <c r="I471" s="20" t="s">
        <v>578</v>
      </c>
      <c r="J471" s="19" t="s">
        <v>11</v>
      </c>
      <c r="K471" s="21">
        <v>1</v>
      </c>
      <c r="L471" s="51" t="s">
        <v>26</v>
      </c>
      <c r="M471" s="62">
        <v>1687.29</v>
      </c>
      <c r="N471" s="63">
        <f>ROUND(M471*1.001/K471,2)</f>
        <v>1688.98</v>
      </c>
      <c r="O471" s="54"/>
      <c r="P471" s="77"/>
      <c r="Q471" s="80">
        <f>K471</f>
        <v>1</v>
      </c>
      <c r="R471" s="23">
        <f>ROUND(Q471*N471,2)</f>
        <v>1688.98</v>
      </c>
      <c r="S471" s="22">
        <f>T471-R471</f>
        <v>337.79999999999995</v>
      </c>
      <c r="T471" s="73">
        <f>ROUND(Q471*N471*1.2,2)</f>
        <v>2026.78</v>
      </c>
      <c r="U471" s="68">
        <f>IF(Q471=0,"—",(Q471*N471*1.2)/Q471)</f>
        <v>2026.7759999999998</v>
      </c>
      <c r="V471" s="24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s="1" customFormat="1" ht="38.25" x14ac:dyDescent="0.2">
      <c r="B472" s="18"/>
      <c r="C472" s="45"/>
      <c r="D472" s="45"/>
      <c r="E472" s="47">
        <v>464</v>
      </c>
      <c r="F472" s="31" t="s">
        <v>16</v>
      </c>
      <c r="G472" s="20">
        <v>8808209</v>
      </c>
      <c r="H472" s="19" t="s">
        <v>1906</v>
      </c>
      <c r="I472" s="20" t="s">
        <v>579</v>
      </c>
      <c r="J472" s="19" t="s">
        <v>11</v>
      </c>
      <c r="K472" s="21">
        <v>1</v>
      </c>
      <c r="L472" s="51" t="s">
        <v>26</v>
      </c>
      <c r="M472" s="62">
        <v>211.87</v>
      </c>
      <c r="N472" s="63">
        <f>ROUND(M472*1.001/K472,2)</f>
        <v>212.08</v>
      </c>
      <c r="O472" s="54"/>
      <c r="P472" s="77"/>
      <c r="Q472" s="80">
        <f>K472</f>
        <v>1</v>
      </c>
      <c r="R472" s="23">
        <f>ROUND(Q472*N472,2)</f>
        <v>212.08</v>
      </c>
      <c r="S472" s="22">
        <f>T472-R472</f>
        <v>42.419999999999987</v>
      </c>
      <c r="T472" s="73">
        <f>ROUND(Q472*N472*1.2,2)</f>
        <v>254.5</v>
      </c>
      <c r="U472" s="68">
        <f>IF(Q472=0,"—",(Q472*N472*1.2)/Q472)</f>
        <v>254.49600000000001</v>
      </c>
      <c r="V472" s="24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s="1" customFormat="1" ht="38.25" x14ac:dyDescent="0.2">
      <c r="B473" s="18"/>
      <c r="C473" s="45"/>
      <c r="D473" s="45"/>
      <c r="E473" s="47">
        <v>465</v>
      </c>
      <c r="F473" s="31" t="s">
        <v>1496</v>
      </c>
      <c r="G473" s="20">
        <v>1367759</v>
      </c>
      <c r="H473" s="19" t="s">
        <v>1907</v>
      </c>
      <c r="I473" s="20" t="s">
        <v>580</v>
      </c>
      <c r="J473" s="19" t="s">
        <v>11</v>
      </c>
      <c r="K473" s="21">
        <v>1</v>
      </c>
      <c r="L473" s="51" t="s">
        <v>26</v>
      </c>
      <c r="M473" s="62">
        <v>4440</v>
      </c>
      <c r="N473" s="63">
        <f>ROUND(M473*1.001/K473,2)</f>
        <v>4444.4399999999996</v>
      </c>
      <c r="O473" s="54"/>
      <c r="P473" s="77"/>
      <c r="Q473" s="80">
        <f>K473</f>
        <v>1</v>
      </c>
      <c r="R473" s="23">
        <f>ROUND(Q473*N473,2)</f>
        <v>4444.4399999999996</v>
      </c>
      <c r="S473" s="22">
        <f>T473-R473</f>
        <v>888.89000000000033</v>
      </c>
      <c r="T473" s="73">
        <f>ROUND(Q473*N473*1.2,2)</f>
        <v>5333.33</v>
      </c>
      <c r="U473" s="68">
        <f>IF(Q473=0,"—",(Q473*N473*1.2)/Q473)</f>
        <v>5333.3279999999995</v>
      </c>
      <c r="V473" s="24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s="1" customFormat="1" ht="38.25" x14ac:dyDescent="0.2">
      <c r="B474" s="18"/>
      <c r="C474" s="45"/>
      <c r="D474" s="45"/>
      <c r="E474" s="47">
        <v>466</v>
      </c>
      <c r="F474" s="31" t="s">
        <v>1497</v>
      </c>
      <c r="G474" s="20">
        <v>1367760</v>
      </c>
      <c r="H474" s="19" t="s">
        <v>1908</v>
      </c>
      <c r="I474" s="20" t="s">
        <v>581</v>
      </c>
      <c r="J474" s="19" t="s">
        <v>11</v>
      </c>
      <c r="K474" s="21">
        <v>1</v>
      </c>
      <c r="L474" s="51" t="s">
        <v>26</v>
      </c>
      <c r="M474" s="62">
        <v>4440</v>
      </c>
      <c r="N474" s="63">
        <f>ROUND(M474*1.001/K474,2)</f>
        <v>4444.4399999999996</v>
      </c>
      <c r="O474" s="54"/>
      <c r="P474" s="77"/>
      <c r="Q474" s="80">
        <f>K474</f>
        <v>1</v>
      </c>
      <c r="R474" s="23">
        <f>ROUND(Q474*N474,2)</f>
        <v>4444.4399999999996</v>
      </c>
      <c r="S474" s="22">
        <f>T474-R474</f>
        <v>888.89000000000033</v>
      </c>
      <c r="T474" s="73">
        <f>ROUND(Q474*N474*1.2,2)</f>
        <v>5333.33</v>
      </c>
      <c r="U474" s="68">
        <f>IF(Q474=0,"—",(Q474*N474*1.2)/Q474)</f>
        <v>5333.3279999999995</v>
      </c>
      <c r="V474" s="24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s="1" customFormat="1" ht="38.25" x14ac:dyDescent="0.2">
      <c r="B475" s="18"/>
      <c r="C475" s="45"/>
      <c r="D475" s="45"/>
      <c r="E475" s="47">
        <v>467</v>
      </c>
      <c r="F475" s="31" t="s">
        <v>1498</v>
      </c>
      <c r="G475" s="20" t="s">
        <v>1499</v>
      </c>
      <c r="H475" s="19" t="s">
        <v>1908</v>
      </c>
      <c r="I475" s="20" t="s">
        <v>582</v>
      </c>
      <c r="J475" s="19" t="s">
        <v>11</v>
      </c>
      <c r="K475" s="21">
        <v>1</v>
      </c>
      <c r="L475" s="51" t="s">
        <v>26</v>
      </c>
      <c r="M475" s="62">
        <v>139372.88</v>
      </c>
      <c r="N475" s="63">
        <f>ROUND(M475*1.001/K475,2)</f>
        <v>139512.25</v>
      </c>
      <c r="O475" s="54"/>
      <c r="P475" s="77"/>
      <c r="Q475" s="80">
        <f>K475</f>
        <v>1</v>
      </c>
      <c r="R475" s="23">
        <f>ROUND(Q475*N475,2)</f>
        <v>139512.25</v>
      </c>
      <c r="S475" s="22">
        <f>T475-R475</f>
        <v>27902.450000000012</v>
      </c>
      <c r="T475" s="73">
        <f>ROUND(Q475*N475*1.2,2)</f>
        <v>167414.70000000001</v>
      </c>
      <c r="U475" s="68">
        <f>IF(Q475=0,"—",(Q475*N475*1.2)/Q475)</f>
        <v>167414.69999999998</v>
      </c>
      <c r="V475" s="24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s="1" customFormat="1" ht="38.25" x14ac:dyDescent="0.2">
      <c r="B476" s="18"/>
      <c r="C476" s="45"/>
      <c r="D476" s="45"/>
      <c r="E476" s="47">
        <v>468</v>
      </c>
      <c r="F476" s="31" t="s">
        <v>1150</v>
      </c>
      <c r="G476" s="20" t="s">
        <v>1500</v>
      </c>
      <c r="H476" s="19" t="s">
        <v>1908</v>
      </c>
      <c r="I476" s="20" t="s">
        <v>583</v>
      </c>
      <c r="J476" s="19" t="s">
        <v>11</v>
      </c>
      <c r="K476" s="21">
        <v>4</v>
      </c>
      <c r="L476" s="51" t="s">
        <v>26</v>
      </c>
      <c r="M476" s="62">
        <v>17492</v>
      </c>
      <c r="N476" s="63">
        <f>ROUND(M476*1.001/K476,2)</f>
        <v>4377.37</v>
      </c>
      <c r="O476" s="54"/>
      <c r="P476" s="77"/>
      <c r="Q476" s="80">
        <f>K476</f>
        <v>4</v>
      </c>
      <c r="R476" s="23">
        <f>ROUND(Q476*N476,2)</f>
        <v>17509.48</v>
      </c>
      <c r="S476" s="22">
        <f>T476-R476</f>
        <v>3501.9000000000015</v>
      </c>
      <c r="T476" s="73">
        <f>ROUND(Q476*N476*1.2,2)</f>
        <v>21011.38</v>
      </c>
      <c r="U476" s="68">
        <f>IF(Q476=0,"—",(Q476*N476*1.2)/Q476)</f>
        <v>5252.8440000000001</v>
      </c>
      <c r="V476" s="24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s="1" customFormat="1" ht="38.25" x14ac:dyDescent="0.2">
      <c r="B477" s="18"/>
      <c r="C477" s="45"/>
      <c r="D477" s="45"/>
      <c r="E477" s="47">
        <v>469</v>
      </c>
      <c r="F477" s="31" t="s">
        <v>1501</v>
      </c>
      <c r="G477" s="20" t="s">
        <v>1502</v>
      </c>
      <c r="H477" s="19" t="s">
        <v>1909</v>
      </c>
      <c r="I477" s="20" t="s">
        <v>584</v>
      </c>
      <c r="J477" s="19" t="s">
        <v>11</v>
      </c>
      <c r="K477" s="21">
        <v>1</v>
      </c>
      <c r="L477" s="51" t="s">
        <v>26</v>
      </c>
      <c r="M477" s="62">
        <v>4763.62</v>
      </c>
      <c r="N477" s="63">
        <f>ROUND(M477*1.001/K477,2)</f>
        <v>4768.38</v>
      </c>
      <c r="O477" s="54"/>
      <c r="P477" s="77"/>
      <c r="Q477" s="80">
        <f>K477</f>
        <v>1</v>
      </c>
      <c r="R477" s="23">
        <f>ROUND(Q477*N477,2)</f>
        <v>4768.38</v>
      </c>
      <c r="S477" s="22">
        <f>T477-R477</f>
        <v>953.68000000000029</v>
      </c>
      <c r="T477" s="73">
        <f>ROUND(Q477*N477*1.2,2)</f>
        <v>5722.06</v>
      </c>
      <c r="U477" s="68">
        <f>IF(Q477=0,"—",(Q477*N477*1.2)/Q477)</f>
        <v>5722.0559999999996</v>
      </c>
      <c r="V477" s="24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s="1" customFormat="1" ht="38.25" x14ac:dyDescent="0.2">
      <c r="B478" s="18"/>
      <c r="C478" s="45"/>
      <c r="D478" s="45"/>
      <c r="E478" s="47">
        <v>470</v>
      </c>
      <c r="F478" s="31" t="s">
        <v>1503</v>
      </c>
      <c r="G478" s="20" t="s">
        <v>1504</v>
      </c>
      <c r="H478" s="19" t="s">
        <v>1910</v>
      </c>
      <c r="I478" s="20" t="s">
        <v>585</v>
      </c>
      <c r="J478" s="19" t="s">
        <v>11</v>
      </c>
      <c r="K478" s="21">
        <v>1</v>
      </c>
      <c r="L478" s="51" t="s">
        <v>26</v>
      </c>
      <c r="M478" s="62">
        <v>81104.240000000005</v>
      </c>
      <c r="N478" s="63">
        <f>ROUND(M478*1.001/K478,2)</f>
        <v>81185.34</v>
      </c>
      <c r="O478" s="54"/>
      <c r="P478" s="77"/>
      <c r="Q478" s="80">
        <f>K478</f>
        <v>1</v>
      </c>
      <c r="R478" s="23">
        <f>ROUND(Q478*N478,2)</f>
        <v>81185.34</v>
      </c>
      <c r="S478" s="22">
        <f>T478-R478</f>
        <v>16237.070000000007</v>
      </c>
      <c r="T478" s="73">
        <f>ROUND(Q478*N478*1.2,2)</f>
        <v>97422.41</v>
      </c>
      <c r="U478" s="68">
        <f>IF(Q478=0,"—",(Q478*N478*1.2)/Q478)</f>
        <v>97422.407999999996</v>
      </c>
      <c r="V478" s="24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s="1" customFormat="1" ht="38.25" x14ac:dyDescent="0.2">
      <c r="B479" s="18"/>
      <c r="C479" s="45"/>
      <c r="D479" s="45"/>
      <c r="E479" s="47">
        <v>471</v>
      </c>
      <c r="F479" s="31" t="s">
        <v>1505</v>
      </c>
      <c r="G479" s="20" t="s">
        <v>1506</v>
      </c>
      <c r="H479" s="19" t="s">
        <v>1910</v>
      </c>
      <c r="I479" s="20" t="s">
        <v>586</v>
      </c>
      <c r="J479" s="19" t="s">
        <v>11</v>
      </c>
      <c r="K479" s="21">
        <v>1</v>
      </c>
      <c r="L479" s="51" t="s">
        <v>26</v>
      </c>
      <c r="M479" s="62">
        <v>100861</v>
      </c>
      <c r="N479" s="63">
        <f>ROUND(M479*1.001/K479,2)</f>
        <v>100961.86</v>
      </c>
      <c r="O479" s="54"/>
      <c r="P479" s="77"/>
      <c r="Q479" s="80">
        <f>K479</f>
        <v>1</v>
      </c>
      <c r="R479" s="23">
        <f>ROUND(Q479*N479,2)</f>
        <v>100961.86</v>
      </c>
      <c r="S479" s="22">
        <f>T479-R479</f>
        <v>20192.369999999995</v>
      </c>
      <c r="T479" s="73">
        <f>ROUND(Q479*N479*1.2,2)</f>
        <v>121154.23</v>
      </c>
      <c r="U479" s="68">
        <f>IF(Q479=0,"—",(Q479*N479*1.2)/Q479)</f>
        <v>121154.23199999999</v>
      </c>
      <c r="V479" s="24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s="1" customFormat="1" ht="38.25" x14ac:dyDescent="0.2">
      <c r="B480" s="18"/>
      <c r="C480" s="45"/>
      <c r="D480" s="45"/>
      <c r="E480" s="47">
        <v>472</v>
      </c>
      <c r="F480" s="31" t="s">
        <v>1507</v>
      </c>
      <c r="G480" s="20" t="s">
        <v>1508</v>
      </c>
      <c r="H480" s="19" t="s">
        <v>1910</v>
      </c>
      <c r="I480" s="20" t="s">
        <v>587</v>
      </c>
      <c r="J480" s="19" t="s">
        <v>11</v>
      </c>
      <c r="K480" s="21">
        <v>1</v>
      </c>
      <c r="L480" s="51" t="s">
        <v>26</v>
      </c>
      <c r="M480" s="62">
        <v>20650.849999999999</v>
      </c>
      <c r="N480" s="63">
        <f>ROUND(M480*1.001/K480,2)</f>
        <v>20671.5</v>
      </c>
      <c r="O480" s="54"/>
      <c r="P480" s="77"/>
      <c r="Q480" s="80">
        <f>K480</f>
        <v>1</v>
      </c>
      <c r="R480" s="23">
        <f>ROUND(Q480*N480,2)</f>
        <v>20671.5</v>
      </c>
      <c r="S480" s="22">
        <f>T480-R480</f>
        <v>4134.2999999999993</v>
      </c>
      <c r="T480" s="73">
        <f>ROUND(Q480*N480*1.2,2)</f>
        <v>24805.8</v>
      </c>
      <c r="U480" s="68">
        <f>IF(Q480=0,"—",(Q480*N480*1.2)/Q480)</f>
        <v>24805.8</v>
      </c>
      <c r="V480" s="24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s="1" customFormat="1" ht="38.25" x14ac:dyDescent="0.2">
      <c r="B481" s="18"/>
      <c r="C481" s="45"/>
      <c r="D481" s="45"/>
      <c r="E481" s="47">
        <v>473</v>
      </c>
      <c r="F481" s="31" t="s">
        <v>1507</v>
      </c>
      <c r="G481" s="20" t="s">
        <v>1508</v>
      </c>
      <c r="H481" s="19" t="s">
        <v>1910</v>
      </c>
      <c r="I481" s="20" t="s">
        <v>588</v>
      </c>
      <c r="J481" s="19" t="s">
        <v>11</v>
      </c>
      <c r="K481" s="21">
        <v>2</v>
      </c>
      <c r="L481" s="51" t="s">
        <v>26</v>
      </c>
      <c r="M481" s="62">
        <v>41301.68</v>
      </c>
      <c r="N481" s="63">
        <f>ROUND(M481*1.001/K481,2)</f>
        <v>20671.490000000002</v>
      </c>
      <c r="O481" s="54"/>
      <c r="P481" s="77"/>
      <c r="Q481" s="80">
        <f>K481</f>
        <v>2</v>
      </c>
      <c r="R481" s="23">
        <f>ROUND(Q481*N481,2)</f>
        <v>41342.980000000003</v>
      </c>
      <c r="S481" s="22">
        <f>T481-R481</f>
        <v>8268.5999999999985</v>
      </c>
      <c r="T481" s="73">
        <f>ROUND(Q481*N481*1.2,2)</f>
        <v>49611.58</v>
      </c>
      <c r="U481" s="68">
        <f>IF(Q481=0,"—",(Q481*N481*1.2)/Q481)</f>
        <v>24805.788</v>
      </c>
      <c r="V481" s="24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s="1" customFormat="1" ht="38.25" x14ac:dyDescent="0.2">
      <c r="B482" s="18"/>
      <c r="C482" s="45"/>
      <c r="D482" s="45"/>
      <c r="E482" s="47">
        <v>474</v>
      </c>
      <c r="F482" s="31" t="s">
        <v>1509</v>
      </c>
      <c r="G482" s="20" t="s">
        <v>1506</v>
      </c>
      <c r="H482" s="19" t="s">
        <v>1910</v>
      </c>
      <c r="I482" s="20" t="s">
        <v>589</v>
      </c>
      <c r="J482" s="19" t="s">
        <v>11</v>
      </c>
      <c r="K482" s="21">
        <v>4</v>
      </c>
      <c r="L482" s="51" t="s">
        <v>26</v>
      </c>
      <c r="M482" s="62">
        <v>403444</v>
      </c>
      <c r="N482" s="63">
        <f>ROUND(M482*1.001/K482,2)</f>
        <v>100961.86</v>
      </c>
      <c r="O482" s="54"/>
      <c r="P482" s="77"/>
      <c r="Q482" s="80">
        <f>K482</f>
        <v>4</v>
      </c>
      <c r="R482" s="23">
        <f>ROUND(Q482*N482,2)</f>
        <v>403847.44</v>
      </c>
      <c r="S482" s="22">
        <f>T482-R482</f>
        <v>80769.489999999991</v>
      </c>
      <c r="T482" s="73">
        <f>ROUND(Q482*N482*1.2,2)</f>
        <v>484616.93</v>
      </c>
      <c r="U482" s="68">
        <f>IF(Q482=0,"—",(Q482*N482*1.2)/Q482)</f>
        <v>121154.23199999999</v>
      </c>
      <c r="V482" s="24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s="1" customFormat="1" ht="38.25" x14ac:dyDescent="0.2">
      <c r="B483" s="18"/>
      <c r="C483" s="45"/>
      <c r="D483" s="45"/>
      <c r="E483" s="47">
        <v>475</v>
      </c>
      <c r="F483" s="31" t="s">
        <v>1510</v>
      </c>
      <c r="G483" s="20" t="s">
        <v>1511</v>
      </c>
      <c r="H483" s="19" t="s">
        <v>1910</v>
      </c>
      <c r="I483" s="20" t="s">
        <v>590</v>
      </c>
      <c r="J483" s="19" t="s">
        <v>11</v>
      </c>
      <c r="K483" s="21">
        <v>4</v>
      </c>
      <c r="L483" s="51" t="s">
        <v>26</v>
      </c>
      <c r="M483" s="62">
        <v>11580</v>
      </c>
      <c r="N483" s="63">
        <f>ROUND(M483*1.001/K483,2)</f>
        <v>2897.9</v>
      </c>
      <c r="O483" s="54"/>
      <c r="P483" s="77"/>
      <c r="Q483" s="80">
        <f>K483</f>
        <v>4</v>
      </c>
      <c r="R483" s="23">
        <f>ROUND(Q483*N483,2)</f>
        <v>11591.6</v>
      </c>
      <c r="S483" s="22">
        <f>T483-R483</f>
        <v>2318.3199999999997</v>
      </c>
      <c r="T483" s="73">
        <f>ROUND(Q483*N483*1.2,2)</f>
        <v>13909.92</v>
      </c>
      <c r="U483" s="68">
        <f>IF(Q483=0,"—",(Q483*N483*1.2)/Q483)</f>
        <v>3477.48</v>
      </c>
      <c r="V483" s="24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s="1" customFormat="1" ht="38.25" x14ac:dyDescent="0.2">
      <c r="B484" s="18"/>
      <c r="C484" s="45"/>
      <c r="D484" s="45"/>
      <c r="E484" s="47">
        <v>476</v>
      </c>
      <c r="F484" s="31" t="s">
        <v>1512</v>
      </c>
      <c r="G484" s="20" t="s">
        <v>1513</v>
      </c>
      <c r="H484" s="19" t="s">
        <v>1910</v>
      </c>
      <c r="I484" s="20" t="s">
        <v>591</v>
      </c>
      <c r="J484" s="19" t="s">
        <v>11</v>
      </c>
      <c r="K484" s="21">
        <v>3</v>
      </c>
      <c r="L484" s="51" t="s">
        <v>26</v>
      </c>
      <c r="M484" s="62">
        <v>8685</v>
      </c>
      <c r="N484" s="63">
        <f>ROUND(M484*1.001/K484,2)</f>
        <v>2897.9</v>
      </c>
      <c r="O484" s="54"/>
      <c r="P484" s="77"/>
      <c r="Q484" s="80">
        <f>K484</f>
        <v>3</v>
      </c>
      <c r="R484" s="23">
        <f>ROUND(Q484*N484,2)</f>
        <v>8693.7000000000007</v>
      </c>
      <c r="S484" s="22">
        <f>T484-R484</f>
        <v>1738.7399999999998</v>
      </c>
      <c r="T484" s="73">
        <f>ROUND(Q484*N484*1.2,2)</f>
        <v>10432.44</v>
      </c>
      <c r="U484" s="68">
        <f>IF(Q484=0,"—",(Q484*N484*1.2)/Q484)</f>
        <v>3477.48</v>
      </c>
      <c r="V484" s="24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s="1" customFormat="1" ht="38.25" x14ac:dyDescent="0.2">
      <c r="B485" s="18"/>
      <c r="C485" s="45"/>
      <c r="D485" s="45"/>
      <c r="E485" s="47">
        <v>477</v>
      </c>
      <c r="F485" s="31" t="s">
        <v>1514</v>
      </c>
      <c r="G485" s="20" t="s">
        <v>1515</v>
      </c>
      <c r="H485" s="19" t="s">
        <v>1910</v>
      </c>
      <c r="I485" s="20" t="s">
        <v>592</v>
      </c>
      <c r="J485" s="19" t="s">
        <v>11</v>
      </c>
      <c r="K485" s="21">
        <v>6</v>
      </c>
      <c r="L485" s="51" t="s">
        <v>26</v>
      </c>
      <c r="M485" s="62">
        <v>35079</v>
      </c>
      <c r="N485" s="63">
        <f>ROUND(M485*1.001/K485,2)</f>
        <v>5852.35</v>
      </c>
      <c r="O485" s="54"/>
      <c r="P485" s="77"/>
      <c r="Q485" s="80">
        <f>K485</f>
        <v>6</v>
      </c>
      <c r="R485" s="23">
        <f>ROUND(Q485*N485,2)</f>
        <v>35114.1</v>
      </c>
      <c r="S485" s="22">
        <f>T485-R485</f>
        <v>7022.82</v>
      </c>
      <c r="T485" s="73">
        <f>ROUND(Q485*N485*1.2,2)</f>
        <v>42136.92</v>
      </c>
      <c r="U485" s="68">
        <f>IF(Q485=0,"—",(Q485*N485*1.2)/Q485)</f>
        <v>7022.8200000000006</v>
      </c>
      <c r="V485" s="24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s="1" customFormat="1" ht="38.25" x14ac:dyDescent="0.2">
      <c r="B486" s="18"/>
      <c r="C486" s="45"/>
      <c r="D486" s="45"/>
      <c r="E486" s="47">
        <v>478</v>
      </c>
      <c r="F486" s="31" t="s">
        <v>1514</v>
      </c>
      <c r="G486" s="20" t="s">
        <v>1516</v>
      </c>
      <c r="H486" s="19" t="s">
        <v>1910</v>
      </c>
      <c r="I486" s="20" t="s">
        <v>593</v>
      </c>
      <c r="J486" s="19" t="s">
        <v>11</v>
      </c>
      <c r="K486" s="21">
        <v>2</v>
      </c>
      <c r="L486" s="51" t="s">
        <v>26</v>
      </c>
      <c r="M486" s="62">
        <v>9327.5</v>
      </c>
      <c r="N486" s="63">
        <f>ROUND(M486*1.001/K486,2)</f>
        <v>4668.41</v>
      </c>
      <c r="O486" s="54"/>
      <c r="P486" s="77"/>
      <c r="Q486" s="80">
        <f>K486</f>
        <v>2</v>
      </c>
      <c r="R486" s="23">
        <f>ROUND(Q486*N486,2)</f>
        <v>9336.82</v>
      </c>
      <c r="S486" s="22">
        <f>T486-R486</f>
        <v>1867.3600000000006</v>
      </c>
      <c r="T486" s="73">
        <f>ROUND(Q486*N486*1.2,2)</f>
        <v>11204.18</v>
      </c>
      <c r="U486" s="68">
        <f>IF(Q486=0,"—",(Q486*N486*1.2)/Q486)</f>
        <v>5602.0919999999996</v>
      </c>
      <c r="V486" s="24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s="1" customFormat="1" ht="38.25" x14ac:dyDescent="0.2">
      <c r="B487" s="18"/>
      <c r="C487" s="45"/>
      <c r="D487" s="45"/>
      <c r="E487" s="47">
        <v>479</v>
      </c>
      <c r="F487" s="31" t="s">
        <v>1517</v>
      </c>
      <c r="G487" s="20" t="s">
        <v>1485</v>
      </c>
      <c r="H487" s="19" t="s">
        <v>1911</v>
      </c>
      <c r="I487" s="20" t="s">
        <v>594</v>
      </c>
      <c r="J487" s="19" t="s">
        <v>11</v>
      </c>
      <c r="K487" s="21">
        <v>1</v>
      </c>
      <c r="L487" s="51" t="s">
        <v>26</v>
      </c>
      <c r="M487" s="62">
        <v>6288.97</v>
      </c>
      <c r="N487" s="63">
        <f>ROUND(M487*1.001/K487,2)</f>
        <v>6295.26</v>
      </c>
      <c r="O487" s="54"/>
      <c r="P487" s="77"/>
      <c r="Q487" s="80">
        <f>K487</f>
        <v>1</v>
      </c>
      <c r="R487" s="23">
        <f>ROUND(Q487*N487,2)</f>
        <v>6295.26</v>
      </c>
      <c r="S487" s="22">
        <f>T487-R487</f>
        <v>1259.0500000000002</v>
      </c>
      <c r="T487" s="73">
        <f>ROUND(Q487*N487*1.2,2)</f>
        <v>7554.31</v>
      </c>
      <c r="U487" s="68">
        <f>IF(Q487=0,"—",(Q487*N487*1.2)/Q487)</f>
        <v>7554.3119999999999</v>
      </c>
      <c r="V487" s="24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s="1" customFormat="1" ht="38.25" x14ac:dyDescent="0.2">
      <c r="B488" s="18"/>
      <c r="C488" s="45"/>
      <c r="D488" s="45"/>
      <c r="E488" s="47">
        <v>480</v>
      </c>
      <c r="F488" s="31" t="s">
        <v>1518</v>
      </c>
      <c r="G488" s="20" t="s">
        <v>1519</v>
      </c>
      <c r="H488" s="19" t="s">
        <v>1912</v>
      </c>
      <c r="I488" s="20" t="s">
        <v>595</v>
      </c>
      <c r="J488" s="19" t="s">
        <v>11</v>
      </c>
      <c r="K488" s="21">
        <v>4</v>
      </c>
      <c r="L488" s="51" t="s">
        <v>26</v>
      </c>
      <c r="M488" s="62">
        <v>30510</v>
      </c>
      <c r="N488" s="63">
        <f>ROUND(M488*1.001/K488,2)</f>
        <v>7635.13</v>
      </c>
      <c r="O488" s="54"/>
      <c r="P488" s="77"/>
      <c r="Q488" s="80">
        <f>K488</f>
        <v>4</v>
      </c>
      <c r="R488" s="23">
        <f>ROUND(Q488*N488,2)</f>
        <v>30540.52</v>
      </c>
      <c r="S488" s="22">
        <f>T488-R488</f>
        <v>6108.1000000000022</v>
      </c>
      <c r="T488" s="73">
        <f>ROUND(Q488*N488*1.2,2)</f>
        <v>36648.620000000003</v>
      </c>
      <c r="U488" s="68">
        <f>IF(Q488=0,"—",(Q488*N488*1.2)/Q488)</f>
        <v>9162.155999999999</v>
      </c>
      <c r="V488" s="24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s="1" customFormat="1" ht="38.25" x14ac:dyDescent="0.2">
      <c r="B489" s="18"/>
      <c r="C489" s="45"/>
      <c r="D489" s="45"/>
      <c r="E489" s="47">
        <v>481</v>
      </c>
      <c r="F489" s="31" t="s">
        <v>1518</v>
      </c>
      <c r="G489" s="20" t="s">
        <v>1520</v>
      </c>
      <c r="H489" s="19" t="s">
        <v>1912</v>
      </c>
      <c r="I489" s="20" t="s">
        <v>596</v>
      </c>
      <c r="J489" s="19" t="s">
        <v>11</v>
      </c>
      <c r="K489" s="21">
        <v>2</v>
      </c>
      <c r="L489" s="51" t="s">
        <v>26</v>
      </c>
      <c r="M489" s="62">
        <v>16577.96</v>
      </c>
      <c r="N489" s="63">
        <f>ROUND(M489*1.001/K489,2)</f>
        <v>8297.27</v>
      </c>
      <c r="O489" s="54"/>
      <c r="P489" s="77"/>
      <c r="Q489" s="80">
        <f>K489</f>
        <v>2</v>
      </c>
      <c r="R489" s="23">
        <f>ROUND(Q489*N489,2)</f>
        <v>16594.54</v>
      </c>
      <c r="S489" s="22">
        <f>T489-R489</f>
        <v>3318.91</v>
      </c>
      <c r="T489" s="73">
        <f>ROUND(Q489*N489*1.2,2)</f>
        <v>19913.45</v>
      </c>
      <c r="U489" s="68">
        <f>IF(Q489=0,"—",(Q489*N489*1.2)/Q489)</f>
        <v>9956.7240000000002</v>
      </c>
      <c r="V489" s="24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s="1" customFormat="1" ht="38.25" x14ac:dyDescent="0.2">
      <c r="B490" s="18"/>
      <c r="C490" s="45"/>
      <c r="D490" s="45"/>
      <c r="E490" s="47">
        <v>482</v>
      </c>
      <c r="F490" s="31" t="s">
        <v>1518</v>
      </c>
      <c r="G490" s="20" t="s">
        <v>1520</v>
      </c>
      <c r="H490" s="19" t="s">
        <v>1912</v>
      </c>
      <c r="I490" s="20" t="s">
        <v>597</v>
      </c>
      <c r="J490" s="19" t="s">
        <v>11</v>
      </c>
      <c r="K490" s="21">
        <v>2</v>
      </c>
      <c r="L490" s="51" t="s">
        <v>26</v>
      </c>
      <c r="M490" s="62">
        <v>16577.96</v>
      </c>
      <c r="N490" s="63">
        <f>ROUND(M490*1.001/K490,2)</f>
        <v>8297.27</v>
      </c>
      <c r="O490" s="54"/>
      <c r="P490" s="77"/>
      <c r="Q490" s="80">
        <f>K490</f>
        <v>2</v>
      </c>
      <c r="R490" s="23">
        <f>ROUND(Q490*N490,2)</f>
        <v>16594.54</v>
      </c>
      <c r="S490" s="22">
        <f>T490-R490</f>
        <v>3318.91</v>
      </c>
      <c r="T490" s="73">
        <f>ROUND(Q490*N490*1.2,2)</f>
        <v>19913.45</v>
      </c>
      <c r="U490" s="68">
        <f>IF(Q490=0,"—",(Q490*N490*1.2)/Q490)</f>
        <v>9956.7240000000002</v>
      </c>
      <c r="V490" s="24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s="1" customFormat="1" ht="38.25" x14ac:dyDescent="0.2">
      <c r="B491" s="18"/>
      <c r="C491" s="45"/>
      <c r="D491" s="45"/>
      <c r="E491" s="47">
        <v>483</v>
      </c>
      <c r="F491" s="31" t="s">
        <v>1518</v>
      </c>
      <c r="G491" s="20" t="s">
        <v>1520</v>
      </c>
      <c r="H491" s="19" t="s">
        <v>1912</v>
      </c>
      <c r="I491" s="20" t="s">
        <v>598</v>
      </c>
      <c r="J491" s="19" t="s">
        <v>11</v>
      </c>
      <c r="K491" s="21">
        <v>2</v>
      </c>
      <c r="L491" s="51" t="s">
        <v>26</v>
      </c>
      <c r="M491" s="62">
        <v>16577.939999999999</v>
      </c>
      <c r="N491" s="63">
        <f>ROUND(M491*1.001/K491,2)</f>
        <v>8297.26</v>
      </c>
      <c r="O491" s="54"/>
      <c r="P491" s="77"/>
      <c r="Q491" s="80">
        <f>K491</f>
        <v>2</v>
      </c>
      <c r="R491" s="23">
        <f>ROUND(Q491*N491,2)</f>
        <v>16594.52</v>
      </c>
      <c r="S491" s="22">
        <f>T491-R491</f>
        <v>3318.8999999999978</v>
      </c>
      <c r="T491" s="73">
        <f>ROUND(Q491*N491*1.2,2)</f>
        <v>19913.419999999998</v>
      </c>
      <c r="U491" s="68">
        <f>IF(Q491=0,"—",(Q491*N491*1.2)/Q491)</f>
        <v>9956.7119999999995</v>
      </c>
      <c r="V491" s="24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s="1" customFormat="1" ht="38.25" x14ac:dyDescent="0.2">
      <c r="B492" s="18"/>
      <c r="C492" s="45"/>
      <c r="D492" s="45"/>
      <c r="E492" s="47">
        <v>484</v>
      </c>
      <c r="F492" s="31" t="s">
        <v>1518</v>
      </c>
      <c r="G492" s="20" t="s">
        <v>1520</v>
      </c>
      <c r="H492" s="19" t="s">
        <v>1912</v>
      </c>
      <c r="I492" s="20" t="s">
        <v>599</v>
      </c>
      <c r="J492" s="19" t="s">
        <v>11</v>
      </c>
      <c r="K492" s="21">
        <v>3</v>
      </c>
      <c r="L492" s="51" t="s">
        <v>26</v>
      </c>
      <c r="M492" s="62">
        <v>24866.94</v>
      </c>
      <c r="N492" s="63">
        <f>ROUND(M492*1.001/K492,2)</f>
        <v>8297.27</v>
      </c>
      <c r="O492" s="54"/>
      <c r="P492" s="77"/>
      <c r="Q492" s="80">
        <f>K492</f>
        <v>3</v>
      </c>
      <c r="R492" s="23">
        <f>ROUND(Q492*N492,2)</f>
        <v>24891.81</v>
      </c>
      <c r="S492" s="22">
        <f>T492-R492</f>
        <v>4978.3599999999969</v>
      </c>
      <c r="T492" s="73">
        <f>ROUND(Q492*N492*1.2,2)</f>
        <v>29870.17</v>
      </c>
      <c r="U492" s="68">
        <f>IF(Q492=0,"—",(Q492*N492*1.2)/Q492)</f>
        <v>9956.7240000000002</v>
      </c>
      <c r="V492" s="24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s="1" customFormat="1" ht="38.25" x14ac:dyDescent="0.2">
      <c r="B493" s="18"/>
      <c r="C493" s="45"/>
      <c r="D493" s="45"/>
      <c r="E493" s="47">
        <v>485</v>
      </c>
      <c r="F493" s="31" t="s">
        <v>1521</v>
      </c>
      <c r="G493" s="20" t="s">
        <v>1522</v>
      </c>
      <c r="H493" s="19" t="s">
        <v>1912</v>
      </c>
      <c r="I493" s="20" t="s">
        <v>600</v>
      </c>
      <c r="J493" s="19" t="s">
        <v>11</v>
      </c>
      <c r="K493" s="21">
        <v>1</v>
      </c>
      <c r="L493" s="51" t="s">
        <v>26</v>
      </c>
      <c r="M493" s="62">
        <v>4869.49</v>
      </c>
      <c r="N493" s="63">
        <f>ROUND(M493*1.001/K493,2)</f>
        <v>4874.3599999999997</v>
      </c>
      <c r="O493" s="54"/>
      <c r="P493" s="77"/>
      <c r="Q493" s="80">
        <f>K493</f>
        <v>1</v>
      </c>
      <c r="R493" s="23">
        <f>ROUND(Q493*N493,2)</f>
        <v>4874.3599999999997</v>
      </c>
      <c r="S493" s="22">
        <f>T493-R493</f>
        <v>974.86999999999989</v>
      </c>
      <c r="T493" s="73">
        <f>ROUND(Q493*N493*1.2,2)</f>
        <v>5849.23</v>
      </c>
      <c r="U493" s="68">
        <f>IF(Q493=0,"—",(Q493*N493*1.2)/Q493)</f>
        <v>5849.2319999999991</v>
      </c>
      <c r="V493" s="24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s="1" customFormat="1" ht="38.25" x14ac:dyDescent="0.2">
      <c r="B494" s="18"/>
      <c r="C494" s="45"/>
      <c r="D494" s="45"/>
      <c r="E494" s="47">
        <v>486</v>
      </c>
      <c r="F494" s="31" t="s">
        <v>1521</v>
      </c>
      <c r="G494" s="20" t="s">
        <v>1522</v>
      </c>
      <c r="H494" s="19" t="s">
        <v>1912</v>
      </c>
      <c r="I494" s="20" t="s">
        <v>601</v>
      </c>
      <c r="J494" s="19" t="s">
        <v>11</v>
      </c>
      <c r="K494" s="21">
        <v>4</v>
      </c>
      <c r="L494" s="51" t="s">
        <v>26</v>
      </c>
      <c r="M494" s="62">
        <v>18376</v>
      </c>
      <c r="N494" s="63">
        <f>ROUND(M494*1.001/K494,2)</f>
        <v>4598.59</v>
      </c>
      <c r="O494" s="54"/>
      <c r="P494" s="77"/>
      <c r="Q494" s="80">
        <f>K494</f>
        <v>4</v>
      </c>
      <c r="R494" s="23">
        <f>ROUND(Q494*N494,2)</f>
        <v>18394.36</v>
      </c>
      <c r="S494" s="22">
        <f>T494-R494</f>
        <v>3678.869999999999</v>
      </c>
      <c r="T494" s="73">
        <f>ROUND(Q494*N494*1.2,2)</f>
        <v>22073.23</v>
      </c>
      <c r="U494" s="68">
        <f>IF(Q494=0,"—",(Q494*N494*1.2)/Q494)</f>
        <v>5518.308</v>
      </c>
      <c r="V494" s="24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s="1" customFormat="1" ht="38.25" x14ac:dyDescent="0.2">
      <c r="B495" s="18"/>
      <c r="C495" s="45"/>
      <c r="D495" s="45"/>
      <c r="E495" s="47">
        <v>487</v>
      </c>
      <c r="F495" s="31" t="s">
        <v>1521</v>
      </c>
      <c r="G495" s="20" t="s">
        <v>1522</v>
      </c>
      <c r="H495" s="19" t="s">
        <v>1912</v>
      </c>
      <c r="I495" s="20" t="s">
        <v>602</v>
      </c>
      <c r="J495" s="19" t="s">
        <v>11</v>
      </c>
      <c r="K495" s="21">
        <v>4</v>
      </c>
      <c r="L495" s="51" t="s">
        <v>26</v>
      </c>
      <c r="M495" s="62">
        <v>19477.96</v>
      </c>
      <c r="N495" s="63">
        <f>ROUND(M495*1.001/K495,2)</f>
        <v>4874.3599999999997</v>
      </c>
      <c r="O495" s="54"/>
      <c r="P495" s="77"/>
      <c r="Q495" s="80">
        <f>K495</f>
        <v>4</v>
      </c>
      <c r="R495" s="23">
        <f>ROUND(Q495*N495,2)</f>
        <v>19497.439999999999</v>
      </c>
      <c r="S495" s="22">
        <f>T495-R495</f>
        <v>3899.4900000000016</v>
      </c>
      <c r="T495" s="73">
        <f>ROUND(Q495*N495*1.2,2)</f>
        <v>23396.93</v>
      </c>
      <c r="U495" s="68">
        <f>IF(Q495=0,"—",(Q495*N495*1.2)/Q495)</f>
        <v>5849.2319999999991</v>
      </c>
      <c r="V495" s="24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s="1" customFormat="1" ht="38.25" x14ac:dyDescent="0.2">
      <c r="B496" s="18"/>
      <c r="C496" s="45"/>
      <c r="D496" s="45"/>
      <c r="E496" s="47">
        <v>488</v>
      </c>
      <c r="F496" s="31" t="s">
        <v>1521</v>
      </c>
      <c r="G496" s="20" t="s">
        <v>1522</v>
      </c>
      <c r="H496" s="19" t="s">
        <v>1912</v>
      </c>
      <c r="I496" s="20" t="s">
        <v>603</v>
      </c>
      <c r="J496" s="19" t="s">
        <v>11</v>
      </c>
      <c r="K496" s="21">
        <v>2</v>
      </c>
      <c r="L496" s="51" t="s">
        <v>26</v>
      </c>
      <c r="M496" s="62">
        <v>9738</v>
      </c>
      <c r="N496" s="63">
        <f>ROUND(M496*1.001/K496,2)</f>
        <v>4873.87</v>
      </c>
      <c r="O496" s="54"/>
      <c r="P496" s="77"/>
      <c r="Q496" s="80">
        <f>K496</f>
        <v>2</v>
      </c>
      <c r="R496" s="23">
        <f>ROUND(Q496*N496,2)</f>
        <v>9747.74</v>
      </c>
      <c r="S496" s="22">
        <f>T496-R496</f>
        <v>1949.5500000000011</v>
      </c>
      <c r="T496" s="73">
        <f>ROUND(Q496*N496*1.2,2)</f>
        <v>11697.29</v>
      </c>
      <c r="U496" s="68">
        <f>IF(Q496=0,"—",(Q496*N496*1.2)/Q496)</f>
        <v>5848.6439999999993</v>
      </c>
      <c r="V496" s="24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s="1" customFormat="1" ht="38.25" x14ac:dyDescent="0.2">
      <c r="B497" s="18"/>
      <c r="C497" s="45"/>
      <c r="D497" s="45"/>
      <c r="E497" s="47">
        <v>489</v>
      </c>
      <c r="F497" s="31" t="s">
        <v>1523</v>
      </c>
      <c r="G497" s="20" t="s">
        <v>1522</v>
      </c>
      <c r="H497" s="19" t="s">
        <v>1912</v>
      </c>
      <c r="I497" s="20" t="s">
        <v>604</v>
      </c>
      <c r="J497" s="19" t="s">
        <v>11</v>
      </c>
      <c r="K497" s="21">
        <v>1</v>
      </c>
      <c r="L497" s="51" t="s">
        <v>26</v>
      </c>
      <c r="M497" s="62">
        <v>4869.4799999999996</v>
      </c>
      <c r="N497" s="63">
        <f>ROUND(M497*1.001/K497,2)</f>
        <v>4874.3500000000004</v>
      </c>
      <c r="O497" s="54"/>
      <c r="P497" s="77"/>
      <c r="Q497" s="80">
        <f>K497</f>
        <v>1</v>
      </c>
      <c r="R497" s="23">
        <f>ROUND(Q497*N497,2)</f>
        <v>4874.3500000000004</v>
      </c>
      <c r="S497" s="22">
        <f>T497-R497</f>
        <v>974.86999999999989</v>
      </c>
      <c r="T497" s="73">
        <f>ROUND(Q497*N497*1.2,2)</f>
        <v>5849.22</v>
      </c>
      <c r="U497" s="68">
        <f>IF(Q497=0,"—",(Q497*N497*1.2)/Q497)</f>
        <v>5849.22</v>
      </c>
      <c r="V497" s="24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s="1" customFormat="1" ht="38.25" x14ac:dyDescent="0.2">
      <c r="B498" s="18"/>
      <c r="C498" s="45"/>
      <c r="D498" s="45"/>
      <c r="E498" s="47">
        <v>490</v>
      </c>
      <c r="F498" s="31" t="s">
        <v>1524</v>
      </c>
      <c r="G498" s="20" t="s">
        <v>1525</v>
      </c>
      <c r="H498" s="19" t="s">
        <v>1912</v>
      </c>
      <c r="I498" s="20" t="s">
        <v>605</v>
      </c>
      <c r="J498" s="19" t="s">
        <v>11</v>
      </c>
      <c r="K498" s="21">
        <v>4</v>
      </c>
      <c r="L498" s="51" t="s">
        <v>26</v>
      </c>
      <c r="M498" s="62">
        <v>19477.96</v>
      </c>
      <c r="N498" s="63">
        <f>ROUND(M498*1.001/K498,2)</f>
        <v>4874.3599999999997</v>
      </c>
      <c r="O498" s="54"/>
      <c r="P498" s="77"/>
      <c r="Q498" s="80">
        <f>K498</f>
        <v>4</v>
      </c>
      <c r="R498" s="23">
        <f>ROUND(Q498*N498,2)</f>
        <v>19497.439999999999</v>
      </c>
      <c r="S498" s="22">
        <f>T498-R498</f>
        <v>3899.4900000000016</v>
      </c>
      <c r="T498" s="73">
        <f>ROUND(Q498*N498*1.2,2)</f>
        <v>23396.93</v>
      </c>
      <c r="U498" s="68">
        <f>IF(Q498=0,"—",(Q498*N498*1.2)/Q498)</f>
        <v>5849.2319999999991</v>
      </c>
      <c r="V498" s="24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s="1" customFormat="1" ht="38.25" x14ac:dyDescent="0.2">
      <c r="B499" s="18"/>
      <c r="C499" s="45"/>
      <c r="D499" s="45"/>
      <c r="E499" s="47">
        <v>491</v>
      </c>
      <c r="F499" s="31" t="s">
        <v>1524</v>
      </c>
      <c r="G499" s="20" t="s">
        <v>1525</v>
      </c>
      <c r="H499" s="19" t="s">
        <v>1912</v>
      </c>
      <c r="I499" s="20" t="s">
        <v>606</v>
      </c>
      <c r="J499" s="19" t="s">
        <v>11</v>
      </c>
      <c r="K499" s="21">
        <v>4</v>
      </c>
      <c r="L499" s="51" t="s">
        <v>26</v>
      </c>
      <c r="M499" s="62">
        <v>18284</v>
      </c>
      <c r="N499" s="63">
        <f>ROUND(M499*1.001/K499,2)</f>
        <v>4575.57</v>
      </c>
      <c r="O499" s="54"/>
      <c r="P499" s="77"/>
      <c r="Q499" s="80">
        <f>K499</f>
        <v>4</v>
      </c>
      <c r="R499" s="23">
        <f>ROUND(Q499*N499,2)</f>
        <v>18302.28</v>
      </c>
      <c r="S499" s="22">
        <f>T499-R499</f>
        <v>3660.4600000000028</v>
      </c>
      <c r="T499" s="73">
        <f>ROUND(Q499*N499*1.2,2)</f>
        <v>21962.74</v>
      </c>
      <c r="U499" s="68">
        <f>IF(Q499=0,"—",(Q499*N499*1.2)/Q499)</f>
        <v>5490.6839999999993</v>
      </c>
      <c r="V499" s="24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s="1" customFormat="1" ht="38.25" x14ac:dyDescent="0.2">
      <c r="B500" s="18"/>
      <c r="C500" s="45"/>
      <c r="D500" s="45"/>
      <c r="E500" s="47">
        <v>492</v>
      </c>
      <c r="F500" s="31" t="s">
        <v>1517</v>
      </c>
      <c r="G500" s="20" t="s">
        <v>1526</v>
      </c>
      <c r="H500" s="19" t="s">
        <v>1912</v>
      </c>
      <c r="I500" s="20" t="s">
        <v>607</v>
      </c>
      <c r="J500" s="19" t="s">
        <v>11</v>
      </c>
      <c r="K500" s="21">
        <v>2</v>
      </c>
      <c r="L500" s="51" t="s">
        <v>26</v>
      </c>
      <c r="M500" s="62">
        <v>4603.38</v>
      </c>
      <c r="N500" s="63">
        <f>ROUND(M500*1.001/K500,2)</f>
        <v>2303.9899999999998</v>
      </c>
      <c r="O500" s="54"/>
      <c r="P500" s="77"/>
      <c r="Q500" s="80">
        <f>K500</f>
        <v>2</v>
      </c>
      <c r="R500" s="23">
        <f>ROUND(Q500*N500,2)</f>
        <v>4607.9799999999996</v>
      </c>
      <c r="S500" s="22">
        <f>T500-R500</f>
        <v>921.60000000000036</v>
      </c>
      <c r="T500" s="73">
        <f>ROUND(Q500*N500*1.2,2)</f>
        <v>5529.58</v>
      </c>
      <c r="U500" s="68">
        <f>IF(Q500=0,"—",(Q500*N500*1.2)/Q500)</f>
        <v>2764.7879999999996</v>
      </c>
      <c r="V500" s="24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s="1" customFormat="1" ht="38.25" x14ac:dyDescent="0.2">
      <c r="B501" s="18"/>
      <c r="C501" s="45"/>
      <c r="D501" s="45"/>
      <c r="E501" s="47">
        <v>493</v>
      </c>
      <c r="F501" s="31" t="s">
        <v>1517</v>
      </c>
      <c r="G501" s="20" t="s">
        <v>1526</v>
      </c>
      <c r="H501" s="19" t="s">
        <v>1912</v>
      </c>
      <c r="I501" s="20" t="s">
        <v>608</v>
      </c>
      <c r="J501" s="19" t="s">
        <v>11</v>
      </c>
      <c r="K501" s="21">
        <v>4</v>
      </c>
      <c r="L501" s="51" t="s">
        <v>26</v>
      </c>
      <c r="M501" s="62">
        <v>8612</v>
      </c>
      <c r="N501" s="63">
        <f>ROUND(M501*1.001/K501,2)</f>
        <v>2155.15</v>
      </c>
      <c r="O501" s="54"/>
      <c r="P501" s="77"/>
      <c r="Q501" s="80">
        <f>K501</f>
        <v>4</v>
      </c>
      <c r="R501" s="23">
        <f>ROUND(Q501*N501,2)</f>
        <v>8620.6</v>
      </c>
      <c r="S501" s="22">
        <f>T501-R501</f>
        <v>1724.119999999999</v>
      </c>
      <c r="T501" s="73">
        <f>ROUND(Q501*N501*1.2,2)</f>
        <v>10344.719999999999</v>
      </c>
      <c r="U501" s="68">
        <f>IF(Q501=0,"—",(Q501*N501*1.2)/Q501)</f>
        <v>2586.1799999999998</v>
      </c>
      <c r="V501" s="24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s="1" customFormat="1" ht="38.25" x14ac:dyDescent="0.2">
      <c r="B502" s="18"/>
      <c r="C502" s="45"/>
      <c r="D502" s="45"/>
      <c r="E502" s="47">
        <v>494</v>
      </c>
      <c r="F502" s="31" t="s">
        <v>985</v>
      </c>
      <c r="G502" s="20" t="s">
        <v>1527</v>
      </c>
      <c r="H502" s="19" t="s">
        <v>1913</v>
      </c>
      <c r="I502" s="20" t="s">
        <v>609</v>
      </c>
      <c r="J502" s="19" t="s">
        <v>11</v>
      </c>
      <c r="K502" s="21">
        <v>1</v>
      </c>
      <c r="L502" s="51" t="s">
        <v>26</v>
      </c>
      <c r="M502" s="62">
        <v>820.97</v>
      </c>
      <c r="N502" s="63">
        <f>ROUND(M502*1.001/K502,2)</f>
        <v>821.79</v>
      </c>
      <c r="O502" s="54"/>
      <c r="P502" s="77"/>
      <c r="Q502" s="80">
        <f>K502</f>
        <v>1</v>
      </c>
      <c r="R502" s="23">
        <f>ROUND(Q502*N502,2)</f>
        <v>821.79</v>
      </c>
      <c r="S502" s="22">
        <f>T502-R502</f>
        <v>164.36</v>
      </c>
      <c r="T502" s="73">
        <f>ROUND(Q502*N502*1.2,2)</f>
        <v>986.15</v>
      </c>
      <c r="U502" s="68">
        <f>IF(Q502=0,"—",(Q502*N502*1.2)/Q502)</f>
        <v>986.14799999999991</v>
      </c>
      <c r="V502" s="24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s="1" customFormat="1" ht="38.25" x14ac:dyDescent="0.2">
      <c r="B503" s="18"/>
      <c r="C503" s="45"/>
      <c r="D503" s="45"/>
      <c r="E503" s="47">
        <v>495</v>
      </c>
      <c r="F503" s="31" t="s">
        <v>1528</v>
      </c>
      <c r="G503" s="20" t="s">
        <v>1529</v>
      </c>
      <c r="H503" s="19" t="s">
        <v>1913</v>
      </c>
      <c r="I503" s="20" t="s">
        <v>610</v>
      </c>
      <c r="J503" s="19" t="s">
        <v>11</v>
      </c>
      <c r="K503" s="21">
        <v>13</v>
      </c>
      <c r="L503" s="51" t="s">
        <v>26</v>
      </c>
      <c r="M503" s="62">
        <v>2434.77</v>
      </c>
      <c r="N503" s="63">
        <f>ROUND(M503*1.001/K503,2)</f>
        <v>187.48</v>
      </c>
      <c r="O503" s="54"/>
      <c r="P503" s="77"/>
      <c r="Q503" s="80">
        <f>K503</f>
        <v>13</v>
      </c>
      <c r="R503" s="23">
        <f>ROUND(Q503*N503,2)</f>
        <v>2437.2399999999998</v>
      </c>
      <c r="S503" s="22">
        <f>T503-R503</f>
        <v>487.45000000000027</v>
      </c>
      <c r="T503" s="73">
        <f>ROUND(Q503*N503*1.2,2)</f>
        <v>2924.69</v>
      </c>
      <c r="U503" s="68">
        <f>IF(Q503=0,"—",(Q503*N503*1.2)/Q503)</f>
        <v>224.97599999999997</v>
      </c>
      <c r="V503" s="24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s="1" customFormat="1" ht="38.25" x14ac:dyDescent="0.2">
      <c r="B504" s="18"/>
      <c r="C504" s="45"/>
      <c r="D504" s="45"/>
      <c r="E504" s="47">
        <v>496</v>
      </c>
      <c r="F504" s="31" t="s">
        <v>1534</v>
      </c>
      <c r="G504" s="20">
        <v>293293</v>
      </c>
      <c r="H504" s="19" t="s">
        <v>1913</v>
      </c>
      <c r="I504" s="20" t="s">
        <v>613</v>
      </c>
      <c r="J504" s="19" t="s">
        <v>11</v>
      </c>
      <c r="K504" s="21">
        <v>1</v>
      </c>
      <c r="L504" s="51" t="s">
        <v>26</v>
      </c>
      <c r="M504" s="62">
        <v>46.61</v>
      </c>
      <c r="N504" s="63">
        <f>ROUND(M504*1.001/K504,2)</f>
        <v>46.66</v>
      </c>
      <c r="O504" s="54"/>
      <c r="P504" s="77"/>
      <c r="Q504" s="80">
        <f>K504</f>
        <v>1</v>
      </c>
      <c r="R504" s="23">
        <f>ROUND(Q504*N504,2)</f>
        <v>46.66</v>
      </c>
      <c r="S504" s="22">
        <f>T504-R504</f>
        <v>9.3300000000000054</v>
      </c>
      <c r="T504" s="73">
        <f>ROUND(Q504*N504*1.2,2)</f>
        <v>55.99</v>
      </c>
      <c r="U504" s="68">
        <f>IF(Q504=0,"—",(Q504*N504*1.2)/Q504)</f>
        <v>55.991999999999997</v>
      </c>
      <c r="V504" s="24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s="1" customFormat="1" ht="38.25" x14ac:dyDescent="0.2">
      <c r="B505" s="18"/>
      <c r="C505" s="45"/>
      <c r="D505" s="45"/>
      <c r="E505" s="47">
        <v>497</v>
      </c>
      <c r="F505" s="31" t="s">
        <v>1535</v>
      </c>
      <c r="G505" s="20">
        <v>3111000000</v>
      </c>
      <c r="H505" s="19" t="s">
        <v>1913</v>
      </c>
      <c r="I505" s="20" t="s">
        <v>614</v>
      </c>
      <c r="J505" s="19" t="s">
        <v>11</v>
      </c>
      <c r="K505" s="21">
        <v>5</v>
      </c>
      <c r="L505" s="51" t="s">
        <v>26</v>
      </c>
      <c r="M505" s="62">
        <v>3190.7</v>
      </c>
      <c r="N505" s="63">
        <f>ROUND(M505*1.001/K505,2)</f>
        <v>638.78</v>
      </c>
      <c r="O505" s="54"/>
      <c r="P505" s="77"/>
      <c r="Q505" s="80">
        <f>K505</f>
        <v>5</v>
      </c>
      <c r="R505" s="23">
        <f>ROUND(Q505*N505,2)</f>
        <v>3193.9</v>
      </c>
      <c r="S505" s="22">
        <f>T505-R505</f>
        <v>638.77999999999975</v>
      </c>
      <c r="T505" s="73">
        <f>ROUND(Q505*N505*1.2,2)</f>
        <v>3832.68</v>
      </c>
      <c r="U505" s="68">
        <f>IF(Q505=0,"—",(Q505*N505*1.2)/Q505)</f>
        <v>766.53599999999983</v>
      </c>
      <c r="V505" s="24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s="1" customFormat="1" ht="38.25" x14ac:dyDescent="0.2">
      <c r="B506" s="18"/>
      <c r="C506" s="45"/>
      <c r="D506" s="45"/>
      <c r="E506" s="47">
        <v>498</v>
      </c>
      <c r="F506" s="31" t="s">
        <v>1536</v>
      </c>
      <c r="G506" s="20" t="s">
        <v>1537</v>
      </c>
      <c r="H506" s="19" t="s">
        <v>1913</v>
      </c>
      <c r="I506" s="20" t="s">
        <v>615</v>
      </c>
      <c r="J506" s="19" t="s">
        <v>11</v>
      </c>
      <c r="K506" s="21">
        <v>2</v>
      </c>
      <c r="L506" s="51" t="s">
        <v>26</v>
      </c>
      <c r="M506" s="62">
        <v>798.56</v>
      </c>
      <c r="N506" s="63">
        <f>ROUND(M506*1.001/K506,2)</f>
        <v>399.68</v>
      </c>
      <c r="O506" s="54"/>
      <c r="P506" s="77"/>
      <c r="Q506" s="80">
        <f>K506</f>
        <v>2</v>
      </c>
      <c r="R506" s="23">
        <f>ROUND(Q506*N506,2)</f>
        <v>799.36</v>
      </c>
      <c r="S506" s="22">
        <f>T506-R506</f>
        <v>159.87</v>
      </c>
      <c r="T506" s="73">
        <f>ROUND(Q506*N506*1.2,2)</f>
        <v>959.23</v>
      </c>
      <c r="U506" s="68">
        <f>IF(Q506=0,"—",(Q506*N506*1.2)/Q506)</f>
        <v>479.61599999999999</v>
      </c>
      <c r="V506" s="24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s="1" customFormat="1" ht="38.25" x14ac:dyDescent="0.2">
      <c r="B507" s="18"/>
      <c r="C507" s="45"/>
      <c r="D507" s="45"/>
      <c r="E507" s="47">
        <v>499</v>
      </c>
      <c r="F507" s="31" t="s">
        <v>1536</v>
      </c>
      <c r="G507" s="20" t="s">
        <v>1538</v>
      </c>
      <c r="H507" s="19" t="s">
        <v>1913</v>
      </c>
      <c r="I507" s="20" t="s">
        <v>616</v>
      </c>
      <c r="J507" s="19" t="s">
        <v>11</v>
      </c>
      <c r="K507" s="21">
        <v>3</v>
      </c>
      <c r="L507" s="51" t="s">
        <v>26</v>
      </c>
      <c r="M507" s="62">
        <v>2550</v>
      </c>
      <c r="N507" s="63">
        <f>ROUND(M507*1.001/K507,2)</f>
        <v>850.85</v>
      </c>
      <c r="O507" s="54"/>
      <c r="P507" s="77"/>
      <c r="Q507" s="80">
        <f>K507</f>
        <v>3</v>
      </c>
      <c r="R507" s="23">
        <f>ROUND(Q507*N507,2)</f>
        <v>2552.5500000000002</v>
      </c>
      <c r="S507" s="22">
        <f>T507-R507</f>
        <v>510.50999999999976</v>
      </c>
      <c r="T507" s="73">
        <f>ROUND(Q507*N507*1.2,2)</f>
        <v>3063.06</v>
      </c>
      <c r="U507" s="68">
        <f>IF(Q507=0,"—",(Q507*N507*1.2)/Q507)</f>
        <v>1021.02</v>
      </c>
      <c r="V507" s="24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s="1" customFormat="1" ht="38.25" x14ac:dyDescent="0.2">
      <c r="B508" s="18"/>
      <c r="C508" s="45"/>
      <c r="D508" s="45"/>
      <c r="E508" s="47">
        <v>500</v>
      </c>
      <c r="F508" s="31" t="s">
        <v>1539</v>
      </c>
      <c r="G508" s="20" t="s">
        <v>1540</v>
      </c>
      <c r="H508" s="19" t="s">
        <v>1913</v>
      </c>
      <c r="I508" s="20" t="s">
        <v>617</v>
      </c>
      <c r="J508" s="19" t="s">
        <v>11</v>
      </c>
      <c r="K508" s="21">
        <v>1</v>
      </c>
      <c r="L508" s="51" t="s">
        <v>26</v>
      </c>
      <c r="M508" s="62">
        <v>157.37</v>
      </c>
      <c r="N508" s="63">
        <f>ROUND(M508*1.001/K508,2)</f>
        <v>157.53</v>
      </c>
      <c r="O508" s="54"/>
      <c r="P508" s="77"/>
      <c r="Q508" s="80">
        <f>K508</f>
        <v>1</v>
      </c>
      <c r="R508" s="23">
        <f>ROUND(Q508*N508,2)</f>
        <v>157.53</v>
      </c>
      <c r="S508" s="22">
        <f>T508-R508</f>
        <v>31.509999999999991</v>
      </c>
      <c r="T508" s="73">
        <f>ROUND(Q508*N508*1.2,2)</f>
        <v>189.04</v>
      </c>
      <c r="U508" s="68">
        <f>IF(Q508=0,"—",(Q508*N508*1.2)/Q508)</f>
        <v>189.036</v>
      </c>
      <c r="V508" s="24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s="1" customFormat="1" ht="38.25" x14ac:dyDescent="0.2">
      <c r="B509" s="18"/>
      <c r="C509" s="45"/>
      <c r="D509" s="45"/>
      <c r="E509" s="47">
        <v>501</v>
      </c>
      <c r="F509" s="31" t="s">
        <v>17</v>
      </c>
      <c r="G509" s="20" t="s">
        <v>1541</v>
      </c>
      <c r="H509" s="19" t="s">
        <v>1913</v>
      </c>
      <c r="I509" s="20" t="s">
        <v>618</v>
      </c>
      <c r="J509" s="19" t="s">
        <v>11</v>
      </c>
      <c r="K509" s="21">
        <v>3</v>
      </c>
      <c r="L509" s="51" t="s">
        <v>26</v>
      </c>
      <c r="M509" s="62">
        <v>2888.82</v>
      </c>
      <c r="N509" s="63">
        <f>ROUND(M509*1.001/K509,2)</f>
        <v>963.9</v>
      </c>
      <c r="O509" s="54"/>
      <c r="P509" s="77"/>
      <c r="Q509" s="80">
        <f>K509</f>
        <v>3</v>
      </c>
      <c r="R509" s="23">
        <f>ROUND(Q509*N509,2)</f>
        <v>2891.7</v>
      </c>
      <c r="S509" s="22">
        <f>T509-R509</f>
        <v>578.34000000000015</v>
      </c>
      <c r="T509" s="73">
        <f>ROUND(Q509*N509*1.2,2)</f>
        <v>3470.04</v>
      </c>
      <c r="U509" s="68">
        <f>IF(Q509=0,"—",(Q509*N509*1.2)/Q509)</f>
        <v>1156.6799999999998</v>
      </c>
      <c r="V509" s="24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s="1" customFormat="1" ht="38.25" x14ac:dyDescent="0.2">
      <c r="B510" s="18"/>
      <c r="C510" s="45"/>
      <c r="D510" s="45"/>
      <c r="E510" s="47">
        <v>502</v>
      </c>
      <c r="F510" s="31" t="s">
        <v>17</v>
      </c>
      <c r="G510" s="20" t="s">
        <v>1542</v>
      </c>
      <c r="H510" s="19" t="s">
        <v>1913</v>
      </c>
      <c r="I510" s="20" t="s">
        <v>619</v>
      </c>
      <c r="J510" s="19" t="s">
        <v>11</v>
      </c>
      <c r="K510" s="21">
        <v>1</v>
      </c>
      <c r="L510" s="51" t="s">
        <v>26</v>
      </c>
      <c r="M510" s="62">
        <v>820.97</v>
      </c>
      <c r="N510" s="63">
        <f>ROUND(M510*1.001/K510,2)</f>
        <v>821.79</v>
      </c>
      <c r="O510" s="54"/>
      <c r="P510" s="77"/>
      <c r="Q510" s="80">
        <f>K510</f>
        <v>1</v>
      </c>
      <c r="R510" s="23">
        <f>ROUND(Q510*N510,2)</f>
        <v>821.79</v>
      </c>
      <c r="S510" s="22">
        <f>T510-R510</f>
        <v>164.36</v>
      </c>
      <c r="T510" s="73">
        <f>ROUND(Q510*N510*1.2,2)</f>
        <v>986.15</v>
      </c>
      <c r="U510" s="68">
        <f>IF(Q510=0,"—",(Q510*N510*1.2)/Q510)</f>
        <v>986.14799999999991</v>
      </c>
      <c r="V510" s="24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s="1" customFormat="1" ht="38.25" x14ac:dyDescent="0.2">
      <c r="B511" s="18"/>
      <c r="C511" s="45"/>
      <c r="D511" s="45"/>
      <c r="E511" s="47">
        <v>503</v>
      </c>
      <c r="F511" s="31" t="s">
        <v>17</v>
      </c>
      <c r="G511" s="20">
        <v>746725</v>
      </c>
      <c r="H511" s="19" t="s">
        <v>1913</v>
      </c>
      <c r="I511" s="20" t="s">
        <v>620</v>
      </c>
      <c r="J511" s="19" t="s">
        <v>11</v>
      </c>
      <c r="K511" s="21">
        <v>1</v>
      </c>
      <c r="L511" s="51" t="s">
        <v>26</v>
      </c>
      <c r="M511" s="62">
        <v>4550.74</v>
      </c>
      <c r="N511" s="63">
        <f>ROUND(M511*1.001/K511,2)</f>
        <v>4555.29</v>
      </c>
      <c r="O511" s="54"/>
      <c r="P511" s="77"/>
      <c r="Q511" s="80">
        <f>K511</f>
        <v>1</v>
      </c>
      <c r="R511" s="23">
        <f>ROUND(Q511*N511,2)</f>
        <v>4555.29</v>
      </c>
      <c r="S511" s="22">
        <f>T511-R511</f>
        <v>911.0600000000004</v>
      </c>
      <c r="T511" s="73">
        <f>ROUND(Q511*N511*1.2,2)</f>
        <v>5466.35</v>
      </c>
      <c r="U511" s="68">
        <f>IF(Q511=0,"—",(Q511*N511*1.2)/Q511)</f>
        <v>5466.348</v>
      </c>
      <c r="V511" s="24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s="1" customFormat="1" ht="38.25" x14ac:dyDescent="0.2">
      <c r="B512" s="18"/>
      <c r="C512" s="45"/>
      <c r="D512" s="45"/>
      <c r="E512" s="47">
        <v>504</v>
      </c>
      <c r="F512" s="31" t="s">
        <v>1543</v>
      </c>
      <c r="G512" s="20" t="s">
        <v>1544</v>
      </c>
      <c r="H512" s="19" t="s">
        <v>1913</v>
      </c>
      <c r="I512" s="20" t="s">
        <v>621</v>
      </c>
      <c r="J512" s="19" t="s">
        <v>11</v>
      </c>
      <c r="K512" s="21">
        <v>3</v>
      </c>
      <c r="L512" s="51" t="s">
        <v>26</v>
      </c>
      <c r="M512" s="62">
        <v>1500</v>
      </c>
      <c r="N512" s="63">
        <f>ROUND(M512*1.001/K512,2)</f>
        <v>500.5</v>
      </c>
      <c r="O512" s="54"/>
      <c r="P512" s="77"/>
      <c r="Q512" s="80">
        <f>K512</f>
        <v>3</v>
      </c>
      <c r="R512" s="23">
        <f>ROUND(Q512*N512,2)</f>
        <v>1501.5</v>
      </c>
      <c r="S512" s="22">
        <f>T512-R512</f>
        <v>300.29999999999995</v>
      </c>
      <c r="T512" s="73">
        <f>ROUND(Q512*N512*1.2,2)</f>
        <v>1801.8</v>
      </c>
      <c r="U512" s="68">
        <f>IF(Q512=0,"—",(Q512*N512*1.2)/Q512)</f>
        <v>600.6</v>
      </c>
      <c r="V512" s="24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s="1" customFormat="1" ht="38.25" x14ac:dyDescent="0.2">
      <c r="B513" s="18"/>
      <c r="C513" s="45"/>
      <c r="D513" s="45"/>
      <c r="E513" s="47">
        <v>505</v>
      </c>
      <c r="F513" s="31" t="s">
        <v>1545</v>
      </c>
      <c r="G513" s="20" t="s">
        <v>1546</v>
      </c>
      <c r="H513" s="19" t="s">
        <v>1913</v>
      </c>
      <c r="I513" s="20" t="s">
        <v>622</v>
      </c>
      <c r="J513" s="19" t="s">
        <v>11</v>
      </c>
      <c r="K513" s="21">
        <v>1</v>
      </c>
      <c r="L513" s="51" t="s">
        <v>26</v>
      </c>
      <c r="M513" s="62">
        <v>950.71</v>
      </c>
      <c r="N513" s="63">
        <f>ROUND(M513*1.001/K513,2)</f>
        <v>951.66</v>
      </c>
      <c r="O513" s="54"/>
      <c r="P513" s="77"/>
      <c r="Q513" s="80">
        <f>K513</f>
        <v>1</v>
      </c>
      <c r="R513" s="23">
        <f>ROUND(Q513*N513,2)</f>
        <v>951.66</v>
      </c>
      <c r="S513" s="22">
        <f>T513-R513</f>
        <v>190.33000000000004</v>
      </c>
      <c r="T513" s="73">
        <f>ROUND(Q513*N513*1.2,2)</f>
        <v>1141.99</v>
      </c>
      <c r="U513" s="68">
        <f>IF(Q513=0,"—",(Q513*N513*1.2)/Q513)</f>
        <v>1141.992</v>
      </c>
      <c r="V513" s="24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s="1" customFormat="1" ht="38.25" x14ac:dyDescent="0.2">
      <c r="B514" s="18"/>
      <c r="C514" s="45"/>
      <c r="D514" s="45"/>
      <c r="E514" s="47">
        <v>506</v>
      </c>
      <c r="F514" s="31" t="s">
        <v>1547</v>
      </c>
      <c r="G514" s="20">
        <v>747095</v>
      </c>
      <c r="H514" s="19" t="s">
        <v>1913</v>
      </c>
      <c r="I514" s="20" t="s">
        <v>623</v>
      </c>
      <c r="J514" s="19" t="s">
        <v>11</v>
      </c>
      <c r="K514" s="21">
        <v>2</v>
      </c>
      <c r="L514" s="51" t="s">
        <v>26</v>
      </c>
      <c r="M514" s="62">
        <v>3259.6</v>
      </c>
      <c r="N514" s="63">
        <f>ROUND(M514*1.001/K514,2)</f>
        <v>1631.43</v>
      </c>
      <c r="O514" s="54"/>
      <c r="P514" s="77"/>
      <c r="Q514" s="80">
        <f>K514</f>
        <v>2</v>
      </c>
      <c r="R514" s="23">
        <f>ROUND(Q514*N514,2)</f>
        <v>3262.86</v>
      </c>
      <c r="S514" s="22">
        <f>T514-R514</f>
        <v>652.56999999999971</v>
      </c>
      <c r="T514" s="73">
        <f>ROUND(Q514*N514*1.2,2)</f>
        <v>3915.43</v>
      </c>
      <c r="U514" s="68">
        <f>IF(Q514=0,"—",(Q514*N514*1.2)/Q514)</f>
        <v>1957.7159999999999</v>
      </c>
      <c r="V514" s="24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s="1" customFormat="1" ht="38.25" x14ac:dyDescent="0.2">
      <c r="B515" s="18"/>
      <c r="C515" s="45"/>
      <c r="D515" s="45"/>
      <c r="E515" s="47">
        <v>507</v>
      </c>
      <c r="F515" s="31" t="s">
        <v>19</v>
      </c>
      <c r="G515" s="20" t="s">
        <v>1548</v>
      </c>
      <c r="H515" s="19" t="s">
        <v>1913</v>
      </c>
      <c r="I515" s="20" t="s">
        <v>624</v>
      </c>
      <c r="J515" s="19" t="s">
        <v>11</v>
      </c>
      <c r="K515" s="21">
        <v>2</v>
      </c>
      <c r="L515" s="51" t="s">
        <v>26</v>
      </c>
      <c r="M515" s="62">
        <v>457.64</v>
      </c>
      <c r="N515" s="63">
        <f>ROUND(M515*1.001/K515,2)</f>
        <v>229.05</v>
      </c>
      <c r="O515" s="54"/>
      <c r="P515" s="77"/>
      <c r="Q515" s="80">
        <f>K515</f>
        <v>2</v>
      </c>
      <c r="R515" s="23">
        <f>ROUND(Q515*N515,2)</f>
        <v>458.1</v>
      </c>
      <c r="S515" s="22">
        <f>T515-R515</f>
        <v>91.62</v>
      </c>
      <c r="T515" s="73">
        <f>ROUND(Q515*N515*1.2,2)</f>
        <v>549.72</v>
      </c>
      <c r="U515" s="68">
        <f>IF(Q515=0,"—",(Q515*N515*1.2)/Q515)</f>
        <v>274.86</v>
      </c>
      <c r="V515" s="24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s="1" customFormat="1" ht="38.25" x14ac:dyDescent="0.2">
      <c r="B516" s="18"/>
      <c r="C516" s="45"/>
      <c r="D516" s="45"/>
      <c r="E516" s="47">
        <v>508</v>
      </c>
      <c r="F516" s="31" t="s">
        <v>19</v>
      </c>
      <c r="G516" s="20" t="s">
        <v>1549</v>
      </c>
      <c r="H516" s="19" t="s">
        <v>1913</v>
      </c>
      <c r="I516" s="20" t="s">
        <v>625</v>
      </c>
      <c r="J516" s="19" t="s">
        <v>11</v>
      </c>
      <c r="K516" s="21">
        <v>20</v>
      </c>
      <c r="L516" s="51" t="s">
        <v>26</v>
      </c>
      <c r="M516" s="62">
        <v>2917.6</v>
      </c>
      <c r="N516" s="63">
        <f>ROUND(M516*1.001/K516,2)</f>
        <v>146.03</v>
      </c>
      <c r="O516" s="54"/>
      <c r="P516" s="77"/>
      <c r="Q516" s="80">
        <f>K516</f>
        <v>20</v>
      </c>
      <c r="R516" s="23">
        <f>ROUND(Q516*N516,2)</f>
        <v>2920.6</v>
      </c>
      <c r="S516" s="22">
        <f>T516-R516</f>
        <v>584.11999999999989</v>
      </c>
      <c r="T516" s="73">
        <f>ROUND(Q516*N516*1.2,2)</f>
        <v>3504.72</v>
      </c>
      <c r="U516" s="68">
        <f>IF(Q516=0,"—",(Q516*N516*1.2)/Q516)</f>
        <v>175.23599999999999</v>
      </c>
      <c r="V516" s="24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s="1" customFormat="1" ht="38.25" x14ac:dyDescent="0.2">
      <c r="B517" s="18"/>
      <c r="C517" s="45"/>
      <c r="D517" s="45"/>
      <c r="E517" s="47">
        <v>509</v>
      </c>
      <c r="F517" s="31" t="s">
        <v>19</v>
      </c>
      <c r="G517" s="20">
        <v>628000000000</v>
      </c>
      <c r="H517" s="19" t="s">
        <v>1913</v>
      </c>
      <c r="I517" s="20" t="s">
        <v>626</v>
      </c>
      <c r="J517" s="19" t="s">
        <v>11</v>
      </c>
      <c r="K517" s="21">
        <v>3</v>
      </c>
      <c r="L517" s="51" t="s">
        <v>26</v>
      </c>
      <c r="M517" s="62">
        <v>384</v>
      </c>
      <c r="N517" s="63">
        <f>ROUND(M517*1.001/K517,2)</f>
        <v>128.13</v>
      </c>
      <c r="O517" s="54"/>
      <c r="P517" s="77"/>
      <c r="Q517" s="80">
        <f>K517</f>
        <v>3</v>
      </c>
      <c r="R517" s="23">
        <f>ROUND(Q517*N517,2)</f>
        <v>384.39</v>
      </c>
      <c r="S517" s="22">
        <f>T517-R517</f>
        <v>76.88</v>
      </c>
      <c r="T517" s="73">
        <f>ROUND(Q517*N517*1.2,2)</f>
        <v>461.27</v>
      </c>
      <c r="U517" s="68">
        <f>IF(Q517=0,"—",(Q517*N517*1.2)/Q517)</f>
        <v>153.756</v>
      </c>
      <c r="V517" s="24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s="1" customFormat="1" ht="38.25" x14ac:dyDescent="0.2">
      <c r="B518" s="18"/>
      <c r="C518" s="45"/>
      <c r="D518" s="45"/>
      <c r="E518" s="47">
        <v>510</v>
      </c>
      <c r="F518" s="31" t="s">
        <v>19</v>
      </c>
      <c r="G518" s="20">
        <v>628000000000</v>
      </c>
      <c r="H518" s="19" t="s">
        <v>1913</v>
      </c>
      <c r="I518" s="20" t="s">
        <v>627</v>
      </c>
      <c r="J518" s="19" t="s">
        <v>11</v>
      </c>
      <c r="K518" s="21">
        <v>4</v>
      </c>
      <c r="L518" s="51" t="s">
        <v>26</v>
      </c>
      <c r="M518" s="62">
        <v>393.4</v>
      </c>
      <c r="N518" s="63">
        <f>ROUND(M518*1.001/K518,2)</f>
        <v>98.45</v>
      </c>
      <c r="O518" s="54"/>
      <c r="P518" s="77"/>
      <c r="Q518" s="80">
        <f>K518</f>
        <v>4</v>
      </c>
      <c r="R518" s="23">
        <f>ROUND(Q518*N518,2)</f>
        <v>393.8</v>
      </c>
      <c r="S518" s="22">
        <f>T518-R518</f>
        <v>78.759999999999991</v>
      </c>
      <c r="T518" s="73">
        <f>ROUND(Q518*N518*1.2,2)</f>
        <v>472.56</v>
      </c>
      <c r="U518" s="68">
        <f>IF(Q518=0,"—",(Q518*N518*1.2)/Q518)</f>
        <v>118.14</v>
      </c>
      <c r="V518" s="24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s="1" customFormat="1" ht="38.25" x14ac:dyDescent="0.2">
      <c r="B519" s="18"/>
      <c r="C519" s="45"/>
      <c r="D519" s="45"/>
      <c r="E519" s="47">
        <v>511</v>
      </c>
      <c r="F519" s="31" t="s">
        <v>19</v>
      </c>
      <c r="G519" s="20">
        <v>747095</v>
      </c>
      <c r="H519" s="19" t="s">
        <v>1913</v>
      </c>
      <c r="I519" s="20" t="s">
        <v>628</v>
      </c>
      <c r="J519" s="19" t="s">
        <v>11</v>
      </c>
      <c r="K519" s="21">
        <v>2</v>
      </c>
      <c r="L519" s="51" t="s">
        <v>26</v>
      </c>
      <c r="M519" s="62">
        <v>3259.6</v>
      </c>
      <c r="N519" s="63">
        <f>ROUND(M519*1.001/K519,2)</f>
        <v>1631.43</v>
      </c>
      <c r="O519" s="54"/>
      <c r="P519" s="77"/>
      <c r="Q519" s="80">
        <f>K519</f>
        <v>2</v>
      </c>
      <c r="R519" s="23">
        <f>ROUND(Q519*N519,2)</f>
        <v>3262.86</v>
      </c>
      <c r="S519" s="22">
        <f>T519-R519</f>
        <v>652.56999999999971</v>
      </c>
      <c r="T519" s="73">
        <f>ROUND(Q519*N519*1.2,2)</f>
        <v>3915.43</v>
      </c>
      <c r="U519" s="68">
        <f>IF(Q519=0,"—",(Q519*N519*1.2)/Q519)</f>
        <v>1957.7159999999999</v>
      </c>
      <c r="V519" s="24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s="1" customFormat="1" ht="38.25" x14ac:dyDescent="0.2">
      <c r="B520" s="18"/>
      <c r="C520" s="45"/>
      <c r="D520" s="45"/>
      <c r="E520" s="47">
        <v>512</v>
      </c>
      <c r="F520" s="31" t="s">
        <v>19</v>
      </c>
      <c r="G520" s="20">
        <v>628000000000</v>
      </c>
      <c r="H520" s="19" t="s">
        <v>1913</v>
      </c>
      <c r="I520" s="20" t="s">
        <v>629</v>
      </c>
      <c r="J520" s="19" t="s">
        <v>11</v>
      </c>
      <c r="K520" s="21">
        <v>3</v>
      </c>
      <c r="L520" s="51" t="s">
        <v>26</v>
      </c>
      <c r="M520" s="62">
        <v>312</v>
      </c>
      <c r="N520" s="63">
        <f>ROUND(M520*1.001/K520,2)</f>
        <v>104.1</v>
      </c>
      <c r="O520" s="54"/>
      <c r="P520" s="77"/>
      <c r="Q520" s="80">
        <f>K520</f>
        <v>3</v>
      </c>
      <c r="R520" s="23">
        <f>ROUND(Q520*N520,2)</f>
        <v>312.3</v>
      </c>
      <c r="S520" s="22">
        <f>T520-R520</f>
        <v>62.45999999999998</v>
      </c>
      <c r="T520" s="73">
        <f>ROUND(Q520*N520*1.2,2)</f>
        <v>374.76</v>
      </c>
      <c r="U520" s="68">
        <f>IF(Q520=0,"—",(Q520*N520*1.2)/Q520)</f>
        <v>124.91999999999997</v>
      </c>
      <c r="V520" s="24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s="1" customFormat="1" ht="38.25" x14ac:dyDescent="0.2">
      <c r="B521" s="18"/>
      <c r="C521" s="45"/>
      <c r="D521" s="45"/>
      <c r="E521" s="47">
        <v>513</v>
      </c>
      <c r="F521" s="31" t="s">
        <v>1551</v>
      </c>
      <c r="G521" s="20">
        <v>20998367</v>
      </c>
      <c r="H521" s="19" t="s">
        <v>1913</v>
      </c>
      <c r="I521" s="20" t="s">
        <v>102</v>
      </c>
      <c r="J521" s="19" t="s">
        <v>11</v>
      </c>
      <c r="K521" s="21">
        <v>1</v>
      </c>
      <c r="L521" s="51" t="s">
        <v>26</v>
      </c>
      <c r="M521" s="62">
        <v>8019</v>
      </c>
      <c r="N521" s="63">
        <f>ROUND(M521*1.001/K521,2)</f>
        <v>8027.02</v>
      </c>
      <c r="O521" s="54"/>
      <c r="P521" s="77"/>
      <c r="Q521" s="80">
        <f>K521</f>
        <v>1</v>
      </c>
      <c r="R521" s="23">
        <f>ROUND(Q521*N521,2)</f>
        <v>8027.02</v>
      </c>
      <c r="S521" s="22">
        <f>T521-R521</f>
        <v>1605.3999999999996</v>
      </c>
      <c r="T521" s="73">
        <f>ROUND(Q521*N521*1.2,2)</f>
        <v>9632.42</v>
      </c>
      <c r="U521" s="68">
        <f>IF(Q521=0,"—",(Q521*N521*1.2)/Q521)</f>
        <v>9632.4240000000009</v>
      </c>
      <c r="V521" s="24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s="1" customFormat="1" ht="38.25" x14ac:dyDescent="0.2">
      <c r="B522" s="18"/>
      <c r="C522" s="45"/>
      <c r="D522" s="45"/>
      <c r="E522" s="47">
        <v>514</v>
      </c>
      <c r="F522" s="31" t="s">
        <v>1554</v>
      </c>
      <c r="G522" s="20" t="s">
        <v>1555</v>
      </c>
      <c r="H522" s="19" t="s">
        <v>1913</v>
      </c>
      <c r="I522" s="20" t="s">
        <v>105</v>
      </c>
      <c r="J522" s="19" t="s">
        <v>11</v>
      </c>
      <c r="K522" s="21">
        <v>2</v>
      </c>
      <c r="L522" s="51" t="s">
        <v>26</v>
      </c>
      <c r="M522" s="62">
        <v>2033.9</v>
      </c>
      <c r="N522" s="63">
        <f>ROUND(M522*1.001/K522,2)</f>
        <v>1017.97</v>
      </c>
      <c r="O522" s="54"/>
      <c r="P522" s="77"/>
      <c r="Q522" s="80">
        <f>K522</f>
        <v>2</v>
      </c>
      <c r="R522" s="23">
        <f>ROUND(Q522*N522,2)</f>
        <v>2035.94</v>
      </c>
      <c r="S522" s="22">
        <f>T522-R522</f>
        <v>407.19000000000005</v>
      </c>
      <c r="T522" s="73">
        <f>ROUND(Q522*N522*1.2,2)</f>
        <v>2443.13</v>
      </c>
      <c r="U522" s="68">
        <f>IF(Q522=0,"—",(Q522*N522*1.2)/Q522)</f>
        <v>1221.5640000000001</v>
      </c>
      <c r="V522" s="24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s="1" customFormat="1" ht="38.25" x14ac:dyDescent="0.2">
      <c r="B523" s="18"/>
      <c r="C523" s="45"/>
      <c r="D523" s="45"/>
      <c r="E523" s="47">
        <v>515</v>
      </c>
      <c r="F523" s="31" t="s">
        <v>1556</v>
      </c>
      <c r="G523" s="20" t="s">
        <v>1557</v>
      </c>
      <c r="H523" s="19" t="s">
        <v>1913</v>
      </c>
      <c r="I523" s="20" t="s">
        <v>630</v>
      </c>
      <c r="J523" s="19" t="s">
        <v>11</v>
      </c>
      <c r="K523" s="21">
        <v>10</v>
      </c>
      <c r="L523" s="51" t="s">
        <v>26</v>
      </c>
      <c r="M523" s="62">
        <v>7490</v>
      </c>
      <c r="N523" s="63">
        <f>ROUND(M523*1.001/K523,2)</f>
        <v>749.75</v>
      </c>
      <c r="O523" s="54"/>
      <c r="P523" s="77"/>
      <c r="Q523" s="80">
        <f>K523</f>
        <v>10</v>
      </c>
      <c r="R523" s="23">
        <f>ROUND(Q523*N523,2)</f>
        <v>7497.5</v>
      </c>
      <c r="S523" s="22">
        <f>T523-R523</f>
        <v>1499.5</v>
      </c>
      <c r="T523" s="73">
        <f>ROUND(Q523*N523*1.2,2)</f>
        <v>8997</v>
      </c>
      <c r="U523" s="68">
        <f>IF(Q523=0,"—",(Q523*N523*1.2)/Q523)</f>
        <v>899.7</v>
      </c>
      <c r="V523" s="24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s="1" customFormat="1" ht="38.25" x14ac:dyDescent="0.2">
      <c r="B524" s="18"/>
      <c r="C524" s="45"/>
      <c r="D524" s="45"/>
      <c r="E524" s="47">
        <v>516</v>
      </c>
      <c r="F524" s="31" t="s">
        <v>16</v>
      </c>
      <c r="G524" s="20" t="s">
        <v>1559</v>
      </c>
      <c r="H524" s="19" t="s">
        <v>1913</v>
      </c>
      <c r="I524" s="20" t="s">
        <v>632</v>
      </c>
      <c r="J524" s="19" t="s">
        <v>11</v>
      </c>
      <c r="K524" s="21">
        <v>2</v>
      </c>
      <c r="L524" s="51" t="s">
        <v>26</v>
      </c>
      <c r="M524" s="62">
        <v>628.82000000000005</v>
      </c>
      <c r="N524" s="63">
        <f>ROUND(M524*1.001/K524,2)</f>
        <v>314.72000000000003</v>
      </c>
      <c r="O524" s="54"/>
      <c r="P524" s="77"/>
      <c r="Q524" s="80">
        <f>K524</f>
        <v>2</v>
      </c>
      <c r="R524" s="23">
        <f>ROUND(Q524*N524,2)</f>
        <v>629.44000000000005</v>
      </c>
      <c r="S524" s="22">
        <f>T524-R524</f>
        <v>125.88999999999999</v>
      </c>
      <c r="T524" s="73">
        <f>ROUND(Q524*N524*1.2,2)</f>
        <v>755.33</v>
      </c>
      <c r="U524" s="68">
        <f>IF(Q524=0,"—",(Q524*N524*1.2)/Q524)</f>
        <v>377.66400000000004</v>
      </c>
      <c r="V524" s="24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s="1" customFormat="1" ht="38.25" x14ac:dyDescent="0.2">
      <c r="B525" s="18"/>
      <c r="C525" s="45"/>
      <c r="D525" s="45"/>
      <c r="E525" s="47">
        <v>517</v>
      </c>
      <c r="F525" s="31" t="s">
        <v>16</v>
      </c>
      <c r="G525" s="20" t="s">
        <v>1560</v>
      </c>
      <c r="H525" s="19" t="s">
        <v>1913</v>
      </c>
      <c r="I525" s="20" t="s">
        <v>633</v>
      </c>
      <c r="J525" s="19" t="s">
        <v>11</v>
      </c>
      <c r="K525" s="21">
        <v>3</v>
      </c>
      <c r="L525" s="51" t="s">
        <v>26</v>
      </c>
      <c r="M525" s="62">
        <v>737.25</v>
      </c>
      <c r="N525" s="63">
        <f>ROUND(M525*1.001/K525,2)</f>
        <v>246</v>
      </c>
      <c r="O525" s="54"/>
      <c r="P525" s="77"/>
      <c r="Q525" s="80">
        <f>K525</f>
        <v>3</v>
      </c>
      <c r="R525" s="23">
        <f>ROUND(Q525*N525,2)</f>
        <v>738</v>
      </c>
      <c r="S525" s="22">
        <f>T525-R525</f>
        <v>147.60000000000002</v>
      </c>
      <c r="T525" s="73">
        <f>ROUND(Q525*N525*1.2,2)</f>
        <v>885.6</v>
      </c>
      <c r="U525" s="68">
        <f>IF(Q525=0,"—",(Q525*N525*1.2)/Q525)</f>
        <v>295.2</v>
      </c>
      <c r="V525" s="24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s="1" customFormat="1" ht="38.25" x14ac:dyDescent="0.2">
      <c r="B526" s="18"/>
      <c r="C526" s="45"/>
      <c r="D526" s="45"/>
      <c r="E526" s="47">
        <v>518</v>
      </c>
      <c r="F526" s="31" t="s">
        <v>16</v>
      </c>
      <c r="G526" s="20" t="s">
        <v>1561</v>
      </c>
      <c r="H526" s="19" t="s">
        <v>1913</v>
      </c>
      <c r="I526" s="20" t="s">
        <v>634</v>
      </c>
      <c r="J526" s="19" t="s">
        <v>11</v>
      </c>
      <c r="K526" s="21">
        <v>2</v>
      </c>
      <c r="L526" s="51" t="s">
        <v>26</v>
      </c>
      <c r="M526" s="62">
        <v>1491.54</v>
      </c>
      <c r="N526" s="63">
        <f>ROUND(M526*1.001/K526,2)</f>
        <v>746.52</v>
      </c>
      <c r="O526" s="54"/>
      <c r="P526" s="77"/>
      <c r="Q526" s="80">
        <f>K526</f>
        <v>2</v>
      </c>
      <c r="R526" s="23">
        <f>ROUND(Q526*N526,2)</f>
        <v>1493.04</v>
      </c>
      <c r="S526" s="22">
        <f>T526-R526</f>
        <v>298.61000000000013</v>
      </c>
      <c r="T526" s="73">
        <f>ROUND(Q526*N526*1.2,2)</f>
        <v>1791.65</v>
      </c>
      <c r="U526" s="68">
        <f>IF(Q526=0,"—",(Q526*N526*1.2)/Q526)</f>
        <v>895.82399999999996</v>
      </c>
      <c r="V526" s="24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s="1" customFormat="1" ht="38.25" x14ac:dyDescent="0.2">
      <c r="B527" s="18"/>
      <c r="C527" s="45"/>
      <c r="D527" s="45"/>
      <c r="E527" s="47">
        <v>519</v>
      </c>
      <c r="F527" s="31" t="s">
        <v>1562</v>
      </c>
      <c r="G527" s="20" t="s">
        <v>1563</v>
      </c>
      <c r="H527" s="19" t="s">
        <v>1913</v>
      </c>
      <c r="I527" s="20" t="s">
        <v>635</v>
      </c>
      <c r="J527" s="19" t="s">
        <v>11</v>
      </c>
      <c r="K527" s="21">
        <v>1</v>
      </c>
      <c r="L527" s="51" t="s">
        <v>26</v>
      </c>
      <c r="M527" s="62">
        <v>268.33</v>
      </c>
      <c r="N527" s="63">
        <f>ROUND(M527*1.001/K527,2)</f>
        <v>268.60000000000002</v>
      </c>
      <c r="O527" s="54"/>
      <c r="P527" s="77"/>
      <c r="Q527" s="80">
        <f>K527</f>
        <v>1</v>
      </c>
      <c r="R527" s="23">
        <f>ROUND(Q527*N527,2)</f>
        <v>268.60000000000002</v>
      </c>
      <c r="S527" s="22">
        <f>T527-R527</f>
        <v>53.71999999999997</v>
      </c>
      <c r="T527" s="73">
        <f>ROUND(Q527*N527*1.2,2)</f>
        <v>322.32</v>
      </c>
      <c r="U527" s="68">
        <f>IF(Q527=0,"—",(Q527*N527*1.2)/Q527)</f>
        <v>322.32</v>
      </c>
      <c r="V527" s="24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s="1" customFormat="1" ht="38.25" x14ac:dyDescent="0.2">
      <c r="B528" s="18"/>
      <c r="C528" s="45"/>
      <c r="D528" s="45"/>
      <c r="E528" s="47">
        <v>520</v>
      </c>
      <c r="F528" s="31" t="s">
        <v>1564</v>
      </c>
      <c r="G528" s="20" t="s">
        <v>1565</v>
      </c>
      <c r="H528" s="19" t="s">
        <v>1913</v>
      </c>
      <c r="I528" s="20" t="s">
        <v>636</v>
      </c>
      <c r="J528" s="19" t="s">
        <v>11</v>
      </c>
      <c r="K528" s="21">
        <v>5</v>
      </c>
      <c r="L528" s="51" t="s">
        <v>26</v>
      </c>
      <c r="M528" s="62">
        <v>127.1</v>
      </c>
      <c r="N528" s="63">
        <f>ROUND(M528*1.001/K528,2)</f>
        <v>25.45</v>
      </c>
      <c r="O528" s="54"/>
      <c r="P528" s="77"/>
      <c r="Q528" s="80">
        <f>K528</f>
        <v>5</v>
      </c>
      <c r="R528" s="23">
        <f>ROUND(Q528*N528,2)</f>
        <v>127.25</v>
      </c>
      <c r="S528" s="22">
        <f>T528-R528</f>
        <v>25.449999999999989</v>
      </c>
      <c r="T528" s="73">
        <f>ROUND(Q528*N528*1.2,2)</f>
        <v>152.69999999999999</v>
      </c>
      <c r="U528" s="68">
        <f>IF(Q528=0,"—",(Q528*N528*1.2)/Q528)</f>
        <v>30.54</v>
      </c>
      <c r="V528" s="24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s="1" customFormat="1" ht="38.25" x14ac:dyDescent="0.2">
      <c r="B529" s="18"/>
      <c r="C529" s="45"/>
      <c r="D529" s="45"/>
      <c r="E529" s="47">
        <v>521</v>
      </c>
      <c r="F529" s="31" t="s">
        <v>1566</v>
      </c>
      <c r="G529" s="20" t="s">
        <v>1567</v>
      </c>
      <c r="H529" s="19" t="s">
        <v>1913</v>
      </c>
      <c r="I529" s="20" t="s">
        <v>637</v>
      </c>
      <c r="J529" s="19" t="s">
        <v>11</v>
      </c>
      <c r="K529" s="21">
        <v>1</v>
      </c>
      <c r="L529" s="51" t="s">
        <v>26</v>
      </c>
      <c r="M529" s="62">
        <v>3542</v>
      </c>
      <c r="N529" s="63">
        <f>ROUND(M529*1.001/K529,2)</f>
        <v>3545.54</v>
      </c>
      <c r="O529" s="54"/>
      <c r="P529" s="77"/>
      <c r="Q529" s="80">
        <f>K529</f>
        <v>1</v>
      </c>
      <c r="R529" s="23">
        <f>ROUND(Q529*N529,2)</f>
        <v>3545.54</v>
      </c>
      <c r="S529" s="22">
        <f>T529-R529</f>
        <v>709.10999999999967</v>
      </c>
      <c r="T529" s="73">
        <f>ROUND(Q529*N529*1.2,2)</f>
        <v>4254.6499999999996</v>
      </c>
      <c r="U529" s="68">
        <f>IF(Q529=0,"—",(Q529*N529*1.2)/Q529)</f>
        <v>4254.6480000000001</v>
      </c>
      <c r="V529" s="24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s="1" customFormat="1" ht="38.25" x14ac:dyDescent="0.2">
      <c r="B530" s="18"/>
      <c r="C530" s="45"/>
      <c r="D530" s="45"/>
      <c r="E530" s="47">
        <v>522</v>
      </c>
      <c r="F530" s="31" t="s">
        <v>1568</v>
      </c>
      <c r="G530" s="20">
        <v>628000000000</v>
      </c>
      <c r="H530" s="19" t="s">
        <v>1913</v>
      </c>
      <c r="I530" s="20" t="s">
        <v>638</v>
      </c>
      <c r="J530" s="19" t="s">
        <v>11</v>
      </c>
      <c r="K530" s="21">
        <v>2</v>
      </c>
      <c r="L530" s="51" t="s">
        <v>26</v>
      </c>
      <c r="M530" s="62">
        <v>348</v>
      </c>
      <c r="N530" s="63">
        <f>ROUND(M530*1.001/K530,2)</f>
        <v>174.17</v>
      </c>
      <c r="O530" s="54"/>
      <c r="P530" s="77"/>
      <c r="Q530" s="80">
        <f>K530</f>
        <v>2</v>
      </c>
      <c r="R530" s="23">
        <f>ROUND(Q530*N530,2)</f>
        <v>348.34</v>
      </c>
      <c r="S530" s="22">
        <f>T530-R530</f>
        <v>69.670000000000016</v>
      </c>
      <c r="T530" s="73">
        <f>ROUND(Q530*N530*1.2,2)</f>
        <v>418.01</v>
      </c>
      <c r="U530" s="68">
        <f>IF(Q530=0,"—",(Q530*N530*1.2)/Q530)</f>
        <v>209.00399999999999</v>
      </c>
      <c r="V530" s="24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s="1" customFormat="1" ht="38.25" x14ac:dyDescent="0.2">
      <c r="B531" s="18"/>
      <c r="C531" s="45"/>
      <c r="D531" s="45"/>
      <c r="E531" s="47">
        <v>523</v>
      </c>
      <c r="F531" s="31" t="s">
        <v>1569</v>
      </c>
      <c r="G531" s="20" t="s">
        <v>1570</v>
      </c>
      <c r="H531" s="19" t="s">
        <v>1914</v>
      </c>
      <c r="I531" s="20" t="s">
        <v>639</v>
      </c>
      <c r="J531" s="19" t="s">
        <v>11</v>
      </c>
      <c r="K531" s="21">
        <v>1</v>
      </c>
      <c r="L531" s="51" t="s">
        <v>26</v>
      </c>
      <c r="M531" s="62">
        <v>540.25</v>
      </c>
      <c r="N531" s="63">
        <f>ROUND(M531*1.001/K531,2)</f>
        <v>540.79</v>
      </c>
      <c r="O531" s="54"/>
      <c r="P531" s="77"/>
      <c r="Q531" s="80">
        <f>K531</f>
        <v>1</v>
      </c>
      <c r="R531" s="23">
        <f>ROUND(Q531*N531,2)</f>
        <v>540.79</v>
      </c>
      <c r="S531" s="22">
        <f>T531-R531</f>
        <v>108.16000000000008</v>
      </c>
      <c r="T531" s="73">
        <f>ROUND(Q531*N531*1.2,2)</f>
        <v>648.95000000000005</v>
      </c>
      <c r="U531" s="68">
        <f>IF(Q531=0,"—",(Q531*N531*1.2)/Q531)</f>
        <v>648.94799999999998</v>
      </c>
      <c r="V531" s="24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s="1" customFormat="1" ht="38.25" x14ac:dyDescent="0.2">
      <c r="B532" s="18"/>
      <c r="C532" s="45"/>
      <c r="D532" s="45"/>
      <c r="E532" s="47">
        <v>524</v>
      </c>
      <c r="F532" s="31" t="s">
        <v>1571</v>
      </c>
      <c r="G532" s="20" t="s">
        <v>1572</v>
      </c>
      <c r="H532" s="19" t="s">
        <v>1915</v>
      </c>
      <c r="I532" s="20" t="s">
        <v>640</v>
      </c>
      <c r="J532" s="19" t="s">
        <v>11</v>
      </c>
      <c r="K532" s="21">
        <v>3</v>
      </c>
      <c r="L532" s="51" t="s">
        <v>26</v>
      </c>
      <c r="M532" s="62">
        <v>2880</v>
      </c>
      <c r="N532" s="63">
        <f>ROUND(M532*1.001/K532,2)</f>
        <v>960.96</v>
      </c>
      <c r="O532" s="54"/>
      <c r="P532" s="77"/>
      <c r="Q532" s="80">
        <f>K532</f>
        <v>3</v>
      </c>
      <c r="R532" s="23">
        <f>ROUND(Q532*N532,2)</f>
        <v>2882.88</v>
      </c>
      <c r="S532" s="22">
        <f>T532-R532</f>
        <v>576.57999999999993</v>
      </c>
      <c r="T532" s="73">
        <f>ROUND(Q532*N532*1.2,2)</f>
        <v>3459.46</v>
      </c>
      <c r="U532" s="68">
        <f>IF(Q532=0,"—",(Q532*N532*1.2)/Q532)</f>
        <v>1153.152</v>
      </c>
      <c r="V532" s="24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s="1" customFormat="1" ht="38.25" x14ac:dyDescent="0.2">
      <c r="B533" s="18"/>
      <c r="C533" s="45"/>
      <c r="D533" s="45"/>
      <c r="E533" s="47">
        <v>525</v>
      </c>
      <c r="F533" s="31" t="s">
        <v>1573</v>
      </c>
      <c r="G533" s="20" t="s">
        <v>1574</v>
      </c>
      <c r="H533" s="19" t="s">
        <v>1915</v>
      </c>
      <c r="I533" s="20" t="s">
        <v>641</v>
      </c>
      <c r="J533" s="19" t="s">
        <v>11</v>
      </c>
      <c r="K533" s="21">
        <v>1</v>
      </c>
      <c r="L533" s="51" t="s">
        <v>26</v>
      </c>
      <c r="M533" s="62">
        <v>574.05999999999995</v>
      </c>
      <c r="N533" s="63">
        <f>ROUND(M533*1.001/K533,2)</f>
        <v>574.63</v>
      </c>
      <c r="O533" s="54"/>
      <c r="P533" s="77"/>
      <c r="Q533" s="80">
        <f>K533</f>
        <v>1</v>
      </c>
      <c r="R533" s="23">
        <f>ROUND(Q533*N533,2)</f>
        <v>574.63</v>
      </c>
      <c r="S533" s="22">
        <f>T533-R533</f>
        <v>114.92999999999995</v>
      </c>
      <c r="T533" s="73">
        <f>ROUND(Q533*N533*1.2,2)</f>
        <v>689.56</v>
      </c>
      <c r="U533" s="68">
        <f>IF(Q533=0,"—",(Q533*N533*1.2)/Q533)</f>
        <v>689.55599999999993</v>
      </c>
      <c r="V533" s="24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s="1" customFormat="1" ht="38.25" x14ac:dyDescent="0.2">
      <c r="B534" s="18"/>
      <c r="C534" s="45"/>
      <c r="D534" s="45"/>
      <c r="E534" s="47">
        <v>526</v>
      </c>
      <c r="F534" s="31" t="s">
        <v>1575</v>
      </c>
      <c r="G534" s="20">
        <v>2811000000</v>
      </c>
      <c r="H534" s="19" t="s">
        <v>1916</v>
      </c>
      <c r="I534" s="20" t="s">
        <v>642</v>
      </c>
      <c r="J534" s="19" t="s">
        <v>11</v>
      </c>
      <c r="K534" s="21">
        <v>1</v>
      </c>
      <c r="L534" s="51" t="s">
        <v>26</v>
      </c>
      <c r="M534" s="62">
        <v>250</v>
      </c>
      <c r="N534" s="63">
        <f>ROUND(M534*1.001/K534,2)</f>
        <v>250.25</v>
      </c>
      <c r="O534" s="54"/>
      <c r="P534" s="77"/>
      <c r="Q534" s="80">
        <f>K534</f>
        <v>1</v>
      </c>
      <c r="R534" s="23">
        <f>ROUND(Q534*N534,2)</f>
        <v>250.25</v>
      </c>
      <c r="S534" s="22">
        <f>T534-R534</f>
        <v>50.050000000000011</v>
      </c>
      <c r="T534" s="73">
        <f>ROUND(Q534*N534*1.2,2)</f>
        <v>300.3</v>
      </c>
      <c r="U534" s="68">
        <f>IF(Q534=0,"—",(Q534*N534*1.2)/Q534)</f>
        <v>300.3</v>
      </c>
      <c r="V534" s="24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s="1" customFormat="1" ht="38.25" x14ac:dyDescent="0.2">
      <c r="B535" s="18"/>
      <c r="C535" s="45"/>
      <c r="D535" s="45"/>
      <c r="E535" s="47">
        <v>527</v>
      </c>
      <c r="F535" s="31" t="s">
        <v>1576</v>
      </c>
      <c r="G535" s="20" t="s">
        <v>1577</v>
      </c>
      <c r="H535" s="19" t="s">
        <v>1916</v>
      </c>
      <c r="I535" s="20" t="s">
        <v>643</v>
      </c>
      <c r="J535" s="19" t="s">
        <v>11</v>
      </c>
      <c r="K535" s="21">
        <v>1</v>
      </c>
      <c r="L535" s="51" t="s">
        <v>26</v>
      </c>
      <c r="M535" s="62">
        <v>250</v>
      </c>
      <c r="N535" s="63">
        <f>ROUND(M535*1.001/K535,2)</f>
        <v>250.25</v>
      </c>
      <c r="O535" s="54"/>
      <c r="P535" s="77"/>
      <c r="Q535" s="80">
        <f>K535</f>
        <v>1</v>
      </c>
      <c r="R535" s="23">
        <f>ROUND(Q535*N535,2)</f>
        <v>250.25</v>
      </c>
      <c r="S535" s="22">
        <f>T535-R535</f>
        <v>50.050000000000011</v>
      </c>
      <c r="T535" s="73">
        <f>ROUND(Q535*N535*1.2,2)</f>
        <v>300.3</v>
      </c>
      <c r="U535" s="68">
        <f>IF(Q535=0,"—",(Q535*N535*1.2)/Q535)</f>
        <v>300.3</v>
      </c>
      <c r="V535" s="24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s="1" customFormat="1" ht="38.25" x14ac:dyDescent="0.2">
      <c r="B536" s="18"/>
      <c r="C536" s="45"/>
      <c r="D536" s="45"/>
      <c r="E536" s="47">
        <v>528</v>
      </c>
      <c r="F536" s="31" t="s">
        <v>1578</v>
      </c>
      <c r="G536" s="20" t="s">
        <v>1579</v>
      </c>
      <c r="H536" s="19" t="s">
        <v>2010</v>
      </c>
      <c r="I536" s="20" t="s">
        <v>644</v>
      </c>
      <c r="J536" s="19" t="s">
        <v>11</v>
      </c>
      <c r="K536" s="21">
        <v>3</v>
      </c>
      <c r="L536" s="51" t="s">
        <v>26</v>
      </c>
      <c r="M536" s="62">
        <v>2590.5</v>
      </c>
      <c r="N536" s="63">
        <f>ROUND(M536*1.001/K536,2)</f>
        <v>864.36</v>
      </c>
      <c r="O536" s="54"/>
      <c r="P536" s="77"/>
      <c r="Q536" s="80">
        <f>K536</f>
        <v>3</v>
      </c>
      <c r="R536" s="23">
        <f>ROUND(Q536*N536,2)</f>
        <v>2593.08</v>
      </c>
      <c r="S536" s="22">
        <f>T536-R536</f>
        <v>518.61999999999989</v>
      </c>
      <c r="T536" s="73">
        <f>ROUND(Q536*N536*1.2,2)</f>
        <v>3111.7</v>
      </c>
      <c r="U536" s="68">
        <f>IF(Q536=0,"—",(Q536*N536*1.2)/Q536)</f>
        <v>1037.232</v>
      </c>
      <c r="V536" s="24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s="1" customFormat="1" ht="38.25" x14ac:dyDescent="0.2">
      <c r="B537" s="18"/>
      <c r="C537" s="45"/>
      <c r="D537" s="45"/>
      <c r="E537" s="47">
        <v>529</v>
      </c>
      <c r="F537" s="31" t="s">
        <v>1580</v>
      </c>
      <c r="G537" s="20" t="s">
        <v>1581</v>
      </c>
      <c r="H537" s="19" t="s">
        <v>2011</v>
      </c>
      <c r="I537" s="20" t="s">
        <v>645</v>
      </c>
      <c r="J537" s="19" t="s">
        <v>11</v>
      </c>
      <c r="K537" s="21">
        <v>11</v>
      </c>
      <c r="L537" s="51" t="s">
        <v>26</v>
      </c>
      <c r="M537" s="62">
        <v>3916</v>
      </c>
      <c r="N537" s="63">
        <f>ROUND(M537*1.001/K537,2)</f>
        <v>356.36</v>
      </c>
      <c r="O537" s="54"/>
      <c r="P537" s="77"/>
      <c r="Q537" s="80">
        <f>K537</f>
        <v>11</v>
      </c>
      <c r="R537" s="23">
        <f>ROUND(Q537*N537,2)</f>
        <v>3919.96</v>
      </c>
      <c r="S537" s="22">
        <f>T537-R537</f>
        <v>783.98999999999978</v>
      </c>
      <c r="T537" s="73">
        <f>ROUND(Q537*N537*1.2,2)</f>
        <v>4703.95</v>
      </c>
      <c r="U537" s="68">
        <f>IF(Q537=0,"—",(Q537*N537*1.2)/Q537)</f>
        <v>427.63200000000001</v>
      </c>
      <c r="V537" s="24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s="1" customFormat="1" ht="38.25" x14ac:dyDescent="0.2">
      <c r="B538" s="18"/>
      <c r="C538" s="45"/>
      <c r="D538" s="45"/>
      <c r="E538" s="47">
        <v>530</v>
      </c>
      <c r="F538" s="31" t="s">
        <v>1582</v>
      </c>
      <c r="G538" s="20" t="s">
        <v>24</v>
      </c>
      <c r="H538" s="19" t="s">
        <v>1917</v>
      </c>
      <c r="I538" s="20" t="s">
        <v>646</v>
      </c>
      <c r="J538" s="19" t="s">
        <v>11</v>
      </c>
      <c r="K538" s="21">
        <v>20</v>
      </c>
      <c r="L538" s="51" t="s">
        <v>26</v>
      </c>
      <c r="M538" s="62">
        <v>3100</v>
      </c>
      <c r="N538" s="63">
        <f>ROUND(M538*1.001/K538,2)</f>
        <v>155.16</v>
      </c>
      <c r="O538" s="54"/>
      <c r="P538" s="77"/>
      <c r="Q538" s="80">
        <f>K538</f>
        <v>20</v>
      </c>
      <c r="R538" s="23">
        <f>ROUND(Q538*N538,2)</f>
        <v>3103.2</v>
      </c>
      <c r="S538" s="22">
        <f>T538-R538</f>
        <v>620.64000000000033</v>
      </c>
      <c r="T538" s="73">
        <f>ROUND(Q538*N538*1.2,2)</f>
        <v>3723.84</v>
      </c>
      <c r="U538" s="68">
        <f>IF(Q538=0,"—",(Q538*N538*1.2)/Q538)</f>
        <v>186.19199999999998</v>
      </c>
      <c r="V538" s="24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s="1" customFormat="1" ht="38.25" x14ac:dyDescent="0.2">
      <c r="B539" s="18"/>
      <c r="C539" s="45"/>
      <c r="D539" s="45"/>
      <c r="E539" s="47">
        <v>531</v>
      </c>
      <c r="F539" s="31" t="s">
        <v>1583</v>
      </c>
      <c r="G539" s="20" t="s">
        <v>24</v>
      </c>
      <c r="H539" s="19" t="s">
        <v>1917</v>
      </c>
      <c r="I539" s="20" t="s">
        <v>647</v>
      </c>
      <c r="J539" s="19" t="s">
        <v>11</v>
      </c>
      <c r="K539" s="21">
        <v>13</v>
      </c>
      <c r="L539" s="51" t="s">
        <v>26</v>
      </c>
      <c r="M539" s="62">
        <v>1706.9</v>
      </c>
      <c r="N539" s="63">
        <f>ROUND(M539*1.001/K539,2)</f>
        <v>131.43</v>
      </c>
      <c r="O539" s="54"/>
      <c r="P539" s="77"/>
      <c r="Q539" s="80">
        <f>K539</f>
        <v>13</v>
      </c>
      <c r="R539" s="23">
        <f>ROUND(Q539*N539,2)</f>
        <v>1708.59</v>
      </c>
      <c r="S539" s="22">
        <f>T539-R539</f>
        <v>341.72</v>
      </c>
      <c r="T539" s="73">
        <f>ROUND(Q539*N539*1.2,2)</f>
        <v>2050.31</v>
      </c>
      <c r="U539" s="68">
        <f>IF(Q539=0,"—",(Q539*N539*1.2)/Q539)</f>
        <v>157.71600000000001</v>
      </c>
      <c r="V539" s="24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s="1" customFormat="1" ht="38.25" x14ac:dyDescent="0.2">
      <c r="B540" s="18"/>
      <c r="C540" s="45"/>
      <c r="D540" s="45"/>
      <c r="E540" s="47">
        <v>532</v>
      </c>
      <c r="F540" s="31" t="s">
        <v>1584</v>
      </c>
      <c r="G540" s="20" t="s">
        <v>24</v>
      </c>
      <c r="H540" s="19" t="s">
        <v>1917</v>
      </c>
      <c r="I540" s="20" t="s">
        <v>648</v>
      </c>
      <c r="J540" s="19" t="s">
        <v>11</v>
      </c>
      <c r="K540" s="21">
        <v>13</v>
      </c>
      <c r="L540" s="51" t="s">
        <v>26</v>
      </c>
      <c r="M540" s="62">
        <v>3144.57</v>
      </c>
      <c r="N540" s="63">
        <f>ROUND(M540*1.001/K540,2)</f>
        <v>242.13</v>
      </c>
      <c r="O540" s="54"/>
      <c r="P540" s="77"/>
      <c r="Q540" s="80">
        <f>K540</f>
        <v>13</v>
      </c>
      <c r="R540" s="23">
        <f>ROUND(Q540*N540,2)</f>
        <v>3147.69</v>
      </c>
      <c r="S540" s="22">
        <f>T540-R540</f>
        <v>629.54</v>
      </c>
      <c r="T540" s="73">
        <f>ROUND(Q540*N540*1.2,2)</f>
        <v>3777.23</v>
      </c>
      <c r="U540" s="68">
        <f>IF(Q540=0,"—",(Q540*N540*1.2)/Q540)</f>
        <v>290.55599999999998</v>
      </c>
      <c r="V540" s="24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s="1" customFormat="1" ht="38.25" x14ac:dyDescent="0.2">
      <c r="B541" s="18"/>
      <c r="C541" s="45"/>
      <c r="D541" s="45"/>
      <c r="E541" s="47">
        <v>533</v>
      </c>
      <c r="F541" s="31" t="s">
        <v>1585</v>
      </c>
      <c r="G541" s="20" t="s">
        <v>24</v>
      </c>
      <c r="H541" s="19" t="s">
        <v>1917</v>
      </c>
      <c r="I541" s="20" t="s">
        <v>649</v>
      </c>
      <c r="J541" s="19" t="s">
        <v>11</v>
      </c>
      <c r="K541" s="21">
        <v>4</v>
      </c>
      <c r="L541" s="51" t="s">
        <v>26</v>
      </c>
      <c r="M541" s="62">
        <v>1120</v>
      </c>
      <c r="N541" s="63">
        <f>ROUND(M541*1.001/K541,2)</f>
        <v>280.27999999999997</v>
      </c>
      <c r="O541" s="54"/>
      <c r="P541" s="77"/>
      <c r="Q541" s="80">
        <f>K541</f>
        <v>4</v>
      </c>
      <c r="R541" s="23">
        <f>ROUND(Q541*N541,2)</f>
        <v>1121.1199999999999</v>
      </c>
      <c r="S541" s="22">
        <f>T541-R541</f>
        <v>224.22000000000003</v>
      </c>
      <c r="T541" s="73">
        <f>ROUND(Q541*N541*1.2,2)</f>
        <v>1345.34</v>
      </c>
      <c r="U541" s="68">
        <f>IF(Q541=0,"—",(Q541*N541*1.2)/Q541)</f>
        <v>336.33599999999996</v>
      </c>
      <c r="V541" s="24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s="1" customFormat="1" ht="38.25" x14ac:dyDescent="0.2">
      <c r="B542" s="18"/>
      <c r="C542" s="45"/>
      <c r="D542" s="45"/>
      <c r="E542" s="47">
        <v>534</v>
      </c>
      <c r="F542" s="31" t="s">
        <v>1586</v>
      </c>
      <c r="G542" s="20" t="s">
        <v>24</v>
      </c>
      <c r="H542" s="19" t="s">
        <v>1917</v>
      </c>
      <c r="I542" s="20" t="s">
        <v>650</v>
      </c>
      <c r="J542" s="19" t="s">
        <v>11</v>
      </c>
      <c r="K542" s="21">
        <v>2</v>
      </c>
      <c r="L542" s="51" t="s">
        <v>26</v>
      </c>
      <c r="M542" s="62">
        <v>840</v>
      </c>
      <c r="N542" s="63">
        <f>ROUND(M542*1.001/K542,2)</f>
        <v>420.42</v>
      </c>
      <c r="O542" s="54"/>
      <c r="P542" s="77"/>
      <c r="Q542" s="80">
        <f>K542</f>
        <v>2</v>
      </c>
      <c r="R542" s="23">
        <f>ROUND(Q542*N542,2)</f>
        <v>840.84</v>
      </c>
      <c r="S542" s="22">
        <f>T542-R542</f>
        <v>168.16999999999996</v>
      </c>
      <c r="T542" s="73">
        <f>ROUND(Q542*N542*1.2,2)</f>
        <v>1009.01</v>
      </c>
      <c r="U542" s="68">
        <f>IF(Q542=0,"—",(Q542*N542*1.2)/Q542)</f>
        <v>504.50400000000002</v>
      </c>
      <c r="V542" s="24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s="1" customFormat="1" ht="38.25" x14ac:dyDescent="0.2">
      <c r="B543" s="18"/>
      <c r="C543" s="45"/>
      <c r="D543" s="45"/>
      <c r="E543" s="47">
        <v>535</v>
      </c>
      <c r="F543" s="31" t="s">
        <v>1587</v>
      </c>
      <c r="G543" s="20" t="s">
        <v>24</v>
      </c>
      <c r="H543" s="19" t="s">
        <v>1917</v>
      </c>
      <c r="I543" s="20" t="s">
        <v>651</v>
      </c>
      <c r="J543" s="19" t="s">
        <v>11</v>
      </c>
      <c r="K543" s="21">
        <v>4</v>
      </c>
      <c r="L543" s="51" t="s">
        <v>26</v>
      </c>
      <c r="M543" s="62">
        <v>1881.36</v>
      </c>
      <c r="N543" s="63">
        <f>ROUND(M543*1.001/K543,2)</f>
        <v>470.81</v>
      </c>
      <c r="O543" s="54"/>
      <c r="P543" s="77"/>
      <c r="Q543" s="80">
        <f>K543</f>
        <v>4</v>
      </c>
      <c r="R543" s="23">
        <f>ROUND(Q543*N543,2)</f>
        <v>1883.24</v>
      </c>
      <c r="S543" s="22">
        <f>T543-R543</f>
        <v>376.64999999999986</v>
      </c>
      <c r="T543" s="73">
        <f>ROUND(Q543*N543*1.2,2)</f>
        <v>2259.89</v>
      </c>
      <c r="U543" s="68">
        <f>IF(Q543=0,"—",(Q543*N543*1.2)/Q543)</f>
        <v>564.97199999999998</v>
      </c>
      <c r="V543" s="24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s="1" customFormat="1" ht="38.25" x14ac:dyDescent="0.2">
      <c r="B544" s="18"/>
      <c r="C544" s="45"/>
      <c r="D544" s="45"/>
      <c r="E544" s="47">
        <v>536</v>
      </c>
      <c r="F544" s="31" t="s">
        <v>1588</v>
      </c>
      <c r="G544" s="20" t="s">
        <v>1589</v>
      </c>
      <c r="H544" s="19" t="s">
        <v>1917</v>
      </c>
      <c r="I544" s="20" t="s">
        <v>652</v>
      </c>
      <c r="J544" s="19" t="s">
        <v>11</v>
      </c>
      <c r="K544" s="21">
        <v>1</v>
      </c>
      <c r="L544" s="51" t="s">
        <v>26</v>
      </c>
      <c r="M544" s="62">
        <v>22021.7</v>
      </c>
      <c r="N544" s="63">
        <f>ROUND(M544*1.001/K544,2)</f>
        <v>22043.72</v>
      </c>
      <c r="O544" s="54"/>
      <c r="P544" s="77"/>
      <c r="Q544" s="80">
        <f>K544</f>
        <v>1</v>
      </c>
      <c r="R544" s="23">
        <f>ROUND(Q544*N544,2)</f>
        <v>22043.72</v>
      </c>
      <c r="S544" s="22">
        <f>T544-R544</f>
        <v>4408.739999999998</v>
      </c>
      <c r="T544" s="73">
        <f>ROUND(Q544*N544*1.2,2)</f>
        <v>26452.46</v>
      </c>
      <c r="U544" s="68">
        <f>IF(Q544=0,"—",(Q544*N544*1.2)/Q544)</f>
        <v>26452.464</v>
      </c>
      <c r="V544" s="24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s="1" customFormat="1" ht="38.25" x14ac:dyDescent="0.2">
      <c r="B545" s="18"/>
      <c r="C545" s="45"/>
      <c r="D545" s="45"/>
      <c r="E545" s="47">
        <v>537</v>
      </c>
      <c r="F545" s="31" t="s">
        <v>1590</v>
      </c>
      <c r="G545" s="20" t="s">
        <v>24</v>
      </c>
      <c r="H545" s="19" t="s">
        <v>1917</v>
      </c>
      <c r="I545" s="20" t="s">
        <v>106</v>
      </c>
      <c r="J545" s="19" t="s">
        <v>11</v>
      </c>
      <c r="K545" s="21">
        <v>7</v>
      </c>
      <c r="L545" s="51" t="s">
        <v>26</v>
      </c>
      <c r="M545" s="62">
        <v>5410.16</v>
      </c>
      <c r="N545" s="63">
        <f>ROUND(M545*1.001/K545,2)</f>
        <v>773.65</v>
      </c>
      <c r="O545" s="54"/>
      <c r="P545" s="77"/>
      <c r="Q545" s="80">
        <f>K545</f>
        <v>7</v>
      </c>
      <c r="R545" s="23">
        <f>ROUND(Q545*N545,2)</f>
        <v>5415.55</v>
      </c>
      <c r="S545" s="22">
        <f>T545-R545</f>
        <v>1083.1099999999997</v>
      </c>
      <c r="T545" s="73">
        <f>ROUND(Q545*N545*1.2,2)</f>
        <v>6498.66</v>
      </c>
      <c r="U545" s="68">
        <f>IF(Q545=0,"—",(Q545*N545*1.2)/Q545)</f>
        <v>928.38</v>
      </c>
      <c r="V545" s="24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s="1" customFormat="1" ht="38.25" x14ac:dyDescent="0.2">
      <c r="B546" s="18"/>
      <c r="C546" s="45"/>
      <c r="D546" s="45"/>
      <c r="E546" s="47">
        <v>538</v>
      </c>
      <c r="F546" s="31" t="s">
        <v>1591</v>
      </c>
      <c r="G546" s="20" t="s">
        <v>24</v>
      </c>
      <c r="H546" s="19" t="s">
        <v>1917</v>
      </c>
      <c r="I546" s="20" t="s">
        <v>653</v>
      </c>
      <c r="J546" s="19" t="s">
        <v>11</v>
      </c>
      <c r="K546" s="21">
        <v>2</v>
      </c>
      <c r="L546" s="51" t="s">
        <v>26</v>
      </c>
      <c r="M546" s="62">
        <v>46655.7</v>
      </c>
      <c r="N546" s="63">
        <f>ROUND(M546*1.001/K546,2)</f>
        <v>23351.18</v>
      </c>
      <c r="O546" s="54"/>
      <c r="P546" s="77"/>
      <c r="Q546" s="80">
        <f>K546</f>
        <v>2</v>
      </c>
      <c r="R546" s="23">
        <f>ROUND(Q546*N546,2)</f>
        <v>46702.36</v>
      </c>
      <c r="S546" s="22">
        <f>T546-R546</f>
        <v>9340.4700000000012</v>
      </c>
      <c r="T546" s="73">
        <f>ROUND(Q546*N546*1.2,2)</f>
        <v>56042.83</v>
      </c>
      <c r="U546" s="68">
        <f>IF(Q546=0,"—",(Q546*N546*1.2)/Q546)</f>
        <v>28021.416000000001</v>
      </c>
      <c r="V546" s="24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s="1" customFormat="1" ht="38.25" x14ac:dyDescent="0.2">
      <c r="B547" s="18"/>
      <c r="C547" s="45"/>
      <c r="D547" s="45"/>
      <c r="E547" s="47">
        <v>539</v>
      </c>
      <c r="F547" s="31" t="s">
        <v>1592</v>
      </c>
      <c r="G547" s="20" t="s">
        <v>24</v>
      </c>
      <c r="H547" s="19" t="s">
        <v>1917</v>
      </c>
      <c r="I547" s="20" t="s">
        <v>654</v>
      </c>
      <c r="J547" s="19" t="s">
        <v>11</v>
      </c>
      <c r="K547" s="21">
        <v>6</v>
      </c>
      <c r="L547" s="51" t="s">
        <v>26</v>
      </c>
      <c r="M547" s="62">
        <v>2822.04</v>
      </c>
      <c r="N547" s="63">
        <f>ROUND(M547*1.001/K547,2)</f>
        <v>470.81</v>
      </c>
      <c r="O547" s="54"/>
      <c r="P547" s="77"/>
      <c r="Q547" s="80">
        <f>K547</f>
        <v>6</v>
      </c>
      <c r="R547" s="23">
        <f>ROUND(Q547*N547,2)</f>
        <v>2824.86</v>
      </c>
      <c r="S547" s="22">
        <f>T547-R547</f>
        <v>564.9699999999998</v>
      </c>
      <c r="T547" s="73">
        <f>ROUND(Q547*N547*1.2,2)</f>
        <v>3389.83</v>
      </c>
      <c r="U547" s="68">
        <f>IF(Q547=0,"—",(Q547*N547*1.2)/Q547)</f>
        <v>564.97199999999998</v>
      </c>
      <c r="V547" s="24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s="1" customFormat="1" ht="38.25" x14ac:dyDescent="0.2">
      <c r="B548" s="18"/>
      <c r="C548" s="45"/>
      <c r="D548" s="45"/>
      <c r="E548" s="47">
        <v>540</v>
      </c>
      <c r="F548" s="31" t="s">
        <v>1593</v>
      </c>
      <c r="G548" s="20" t="s">
        <v>24</v>
      </c>
      <c r="H548" s="19" t="s">
        <v>1917</v>
      </c>
      <c r="I548" s="20" t="s">
        <v>655</v>
      </c>
      <c r="J548" s="19" t="s">
        <v>11</v>
      </c>
      <c r="K548" s="21">
        <v>3</v>
      </c>
      <c r="L548" s="51" t="s">
        <v>26</v>
      </c>
      <c r="M548" s="62">
        <v>1823.76</v>
      </c>
      <c r="N548" s="63">
        <f>ROUND(M548*1.001/K548,2)</f>
        <v>608.53</v>
      </c>
      <c r="O548" s="54"/>
      <c r="P548" s="77"/>
      <c r="Q548" s="80">
        <f>K548</f>
        <v>3</v>
      </c>
      <c r="R548" s="23">
        <f>ROUND(Q548*N548,2)</f>
        <v>1825.59</v>
      </c>
      <c r="S548" s="22">
        <f>T548-R548</f>
        <v>365.12000000000012</v>
      </c>
      <c r="T548" s="73">
        <f>ROUND(Q548*N548*1.2,2)</f>
        <v>2190.71</v>
      </c>
      <c r="U548" s="68">
        <f>IF(Q548=0,"—",(Q548*N548*1.2)/Q548)</f>
        <v>730.23599999999988</v>
      </c>
      <c r="V548" s="24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s="1" customFormat="1" ht="38.25" x14ac:dyDescent="0.2">
      <c r="B549" s="18"/>
      <c r="C549" s="45"/>
      <c r="D549" s="45"/>
      <c r="E549" s="47">
        <v>541</v>
      </c>
      <c r="F549" s="31" t="s">
        <v>1594</v>
      </c>
      <c r="G549" s="20" t="s">
        <v>24</v>
      </c>
      <c r="H549" s="19" t="s">
        <v>1917</v>
      </c>
      <c r="I549" s="20" t="s">
        <v>656</v>
      </c>
      <c r="J549" s="19" t="s">
        <v>11</v>
      </c>
      <c r="K549" s="21">
        <v>2</v>
      </c>
      <c r="L549" s="51" t="s">
        <v>26</v>
      </c>
      <c r="M549" s="62">
        <v>762.7</v>
      </c>
      <c r="N549" s="63">
        <f>ROUND(M549*1.001/K549,2)</f>
        <v>381.73</v>
      </c>
      <c r="O549" s="54"/>
      <c r="P549" s="77"/>
      <c r="Q549" s="80">
        <f>K549</f>
        <v>2</v>
      </c>
      <c r="R549" s="23">
        <f>ROUND(Q549*N549,2)</f>
        <v>763.46</v>
      </c>
      <c r="S549" s="22">
        <f>T549-R549</f>
        <v>152.68999999999994</v>
      </c>
      <c r="T549" s="73">
        <f>ROUND(Q549*N549*1.2,2)</f>
        <v>916.15</v>
      </c>
      <c r="U549" s="68">
        <f>IF(Q549=0,"—",(Q549*N549*1.2)/Q549)</f>
        <v>458.07600000000002</v>
      </c>
      <c r="V549" s="24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s="1" customFormat="1" ht="38.25" x14ac:dyDescent="0.2">
      <c r="B550" s="18"/>
      <c r="C550" s="45"/>
      <c r="D550" s="45"/>
      <c r="E550" s="47">
        <v>542</v>
      </c>
      <c r="F550" s="31" t="s">
        <v>1595</v>
      </c>
      <c r="G550" s="20" t="s">
        <v>24</v>
      </c>
      <c r="H550" s="19" t="s">
        <v>1917</v>
      </c>
      <c r="I550" s="20" t="s">
        <v>657</v>
      </c>
      <c r="J550" s="19" t="s">
        <v>11</v>
      </c>
      <c r="K550" s="21">
        <v>1</v>
      </c>
      <c r="L550" s="51" t="s">
        <v>26</v>
      </c>
      <c r="M550" s="62">
        <v>4324</v>
      </c>
      <c r="N550" s="63">
        <f>ROUND(M550*1.001/K550,2)</f>
        <v>4328.32</v>
      </c>
      <c r="O550" s="54"/>
      <c r="P550" s="77"/>
      <c r="Q550" s="80">
        <f>K550</f>
        <v>1</v>
      </c>
      <c r="R550" s="23">
        <f>ROUND(Q550*N550,2)</f>
        <v>4328.32</v>
      </c>
      <c r="S550" s="22">
        <f>T550-R550</f>
        <v>865.65999999999985</v>
      </c>
      <c r="T550" s="73">
        <f>ROUND(Q550*N550*1.2,2)</f>
        <v>5193.9799999999996</v>
      </c>
      <c r="U550" s="68">
        <f>IF(Q550=0,"—",(Q550*N550*1.2)/Q550)</f>
        <v>5193.9839999999995</v>
      </c>
      <c r="V550" s="24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s="1" customFormat="1" ht="38.25" x14ac:dyDescent="0.2">
      <c r="B551" s="18"/>
      <c r="C551" s="45"/>
      <c r="D551" s="45"/>
      <c r="E551" s="47">
        <v>543</v>
      </c>
      <c r="F551" s="31" t="s">
        <v>1596</v>
      </c>
      <c r="G551" s="20" t="s">
        <v>24</v>
      </c>
      <c r="H551" s="19" t="s">
        <v>1917</v>
      </c>
      <c r="I551" s="20" t="s">
        <v>658</v>
      </c>
      <c r="J551" s="19" t="s">
        <v>11</v>
      </c>
      <c r="K551" s="21">
        <v>2</v>
      </c>
      <c r="L551" s="51" t="s">
        <v>26</v>
      </c>
      <c r="M551" s="62">
        <v>1020</v>
      </c>
      <c r="N551" s="63">
        <f>ROUND(M551*1.001/K551,2)</f>
        <v>510.51</v>
      </c>
      <c r="O551" s="54"/>
      <c r="P551" s="77"/>
      <c r="Q551" s="80">
        <f>K551</f>
        <v>2</v>
      </c>
      <c r="R551" s="23">
        <f>ROUND(Q551*N551,2)</f>
        <v>1021.02</v>
      </c>
      <c r="S551" s="22">
        <f>T551-R551</f>
        <v>204.20000000000005</v>
      </c>
      <c r="T551" s="73">
        <f>ROUND(Q551*N551*1.2,2)</f>
        <v>1225.22</v>
      </c>
      <c r="U551" s="68">
        <f>IF(Q551=0,"—",(Q551*N551*1.2)/Q551)</f>
        <v>612.61199999999997</v>
      </c>
      <c r="V551" s="24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s="1" customFormat="1" ht="38.25" x14ac:dyDescent="0.2">
      <c r="B552" s="18"/>
      <c r="C552" s="45"/>
      <c r="D552" s="45"/>
      <c r="E552" s="47">
        <v>544</v>
      </c>
      <c r="F552" s="31" t="s">
        <v>1597</v>
      </c>
      <c r="G552" s="20" t="s">
        <v>24</v>
      </c>
      <c r="H552" s="19" t="s">
        <v>1917</v>
      </c>
      <c r="I552" s="20" t="s">
        <v>659</v>
      </c>
      <c r="J552" s="19" t="s">
        <v>11</v>
      </c>
      <c r="K552" s="21">
        <v>1</v>
      </c>
      <c r="L552" s="51" t="s">
        <v>26</v>
      </c>
      <c r="M552" s="62">
        <v>207.65</v>
      </c>
      <c r="N552" s="63">
        <f>ROUND(M552*1.001/K552,2)</f>
        <v>207.86</v>
      </c>
      <c r="O552" s="54"/>
      <c r="P552" s="77"/>
      <c r="Q552" s="80">
        <f>K552</f>
        <v>1</v>
      </c>
      <c r="R552" s="23">
        <f>ROUND(Q552*N552,2)</f>
        <v>207.86</v>
      </c>
      <c r="S552" s="22">
        <f>T552-R552</f>
        <v>41.569999999999993</v>
      </c>
      <c r="T552" s="73">
        <f>ROUND(Q552*N552*1.2,2)</f>
        <v>249.43</v>
      </c>
      <c r="U552" s="68">
        <f>IF(Q552=0,"—",(Q552*N552*1.2)/Q552)</f>
        <v>249.43200000000002</v>
      </c>
      <c r="V552" s="24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s="1" customFormat="1" ht="38.25" x14ac:dyDescent="0.2">
      <c r="B553" s="18"/>
      <c r="C553" s="45"/>
      <c r="D553" s="45"/>
      <c r="E553" s="47">
        <v>545</v>
      </c>
      <c r="F553" s="31" t="s">
        <v>1598</v>
      </c>
      <c r="G553" s="20" t="s">
        <v>24</v>
      </c>
      <c r="H553" s="19" t="s">
        <v>1917</v>
      </c>
      <c r="I553" s="20" t="s">
        <v>660</v>
      </c>
      <c r="J553" s="19" t="s">
        <v>11</v>
      </c>
      <c r="K553" s="21">
        <v>5</v>
      </c>
      <c r="L553" s="51" t="s">
        <v>26</v>
      </c>
      <c r="M553" s="62">
        <v>4385.6000000000004</v>
      </c>
      <c r="N553" s="63">
        <f>ROUND(M553*1.001/K553,2)</f>
        <v>878</v>
      </c>
      <c r="O553" s="54"/>
      <c r="P553" s="77"/>
      <c r="Q553" s="80">
        <f>K553</f>
        <v>5</v>
      </c>
      <c r="R553" s="23">
        <f>ROUND(Q553*N553,2)</f>
        <v>4390</v>
      </c>
      <c r="S553" s="22">
        <f>T553-R553</f>
        <v>878</v>
      </c>
      <c r="T553" s="73">
        <f>ROUND(Q553*N553*1.2,2)</f>
        <v>5268</v>
      </c>
      <c r="U553" s="68">
        <f>IF(Q553=0,"—",(Q553*N553*1.2)/Q553)</f>
        <v>1053.5999999999999</v>
      </c>
      <c r="V553" s="24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s="1" customFormat="1" ht="38.25" x14ac:dyDescent="0.2">
      <c r="B554" s="18"/>
      <c r="C554" s="45"/>
      <c r="D554" s="45"/>
      <c r="E554" s="47">
        <v>546</v>
      </c>
      <c r="F554" s="31" t="s">
        <v>1599</v>
      </c>
      <c r="G554" s="20" t="s">
        <v>24</v>
      </c>
      <c r="H554" s="19" t="s">
        <v>1917</v>
      </c>
      <c r="I554" s="20" t="s">
        <v>107</v>
      </c>
      <c r="J554" s="19" t="s">
        <v>11</v>
      </c>
      <c r="K554" s="21">
        <v>1</v>
      </c>
      <c r="L554" s="51" t="s">
        <v>26</v>
      </c>
      <c r="M554" s="62">
        <v>50000</v>
      </c>
      <c r="N554" s="63">
        <f>ROUND(M554*1.001/K554,2)</f>
        <v>50050</v>
      </c>
      <c r="O554" s="54"/>
      <c r="P554" s="77"/>
      <c r="Q554" s="80">
        <f>K554</f>
        <v>1</v>
      </c>
      <c r="R554" s="23">
        <f>ROUND(Q554*N554,2)</f>
        <v>50050</v>
      </c>
      <c r="S554" s="22">
        <f>T554-R554</f>
        <v>10010</v>
      </c>
      <c r="T554" s="73">
        <f>ROUND(Q554*N554*1.2,2)</f>
        <v>60060</v>
      </c>
      <c r="U554" s="68">
        <f>IF(Q554=0,"—",(Q554*N554*1.2)/Q554)</f>
        <v>60060</v>
      </c>
      <c r="V554" s="24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s="1" customFormat="1" ht="38.25" x14ac:dyDescent="0.2">
      <c r="B555" s="18"/>
      <c r="C555" s="45"/>
      <c r="D555" s="45"/>
      <c r="E555" s="47">
        <v>547</v>
      </c>
      <c r="F555" s="31" t="s">
        <v>1600</v>
      </c>
      <c r="G555" s="20" t="s">
        <v>24</v>
      </c>
      <c r="H555" s="19" t="s">
        <v>1917</v>
      </c>
      <c r="I555" s="20" t="s">
        <v>661</v>
      </c>
      <c r="J555" s="19" t="s">
        <v>11</v>
      </c>
      <c r="K555" s="21">
        <v>4</v>
      </c>
      <c r="L555" s="51" t="s">
        <v>26</v>
      </c>
      <c r="M555" s="62">
        <v>464</v>
      </c>
      <c r="N555" s="63">
        <f>ROUND(M555*1.001/K555,2)</f>
        <v>116.12</v>
      </c>
      <c r="O555" s="54"/>
      <c r="P555" s="77"/>
      <c r="Q555" s="80">
        <f>K555</f>
        <v>4</v>
      </c>
      <c r="R555" s="23">
        <f>ROUND(Q555*N555,2)</f>
        <v>464.48</v>
      </c>
      <c r="S555" s="22">
        <f>T555-R555</f>
        <v>92.899999999999977</v>
      </c>
      <c r="T555" s="73">
        <f>ROUND(Q555*N555*1.2,2)</f>
        <v>557.38</v>
      </c>
      <c r="U555" s="68">
        <f>IF(Q555=0,"—",(Q555*N555*1.2)/Q555)</f>
        <v>139.34399999999999</v>
      </c>
      <c r="V555" s="24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s="1" customFormat="1" ht="38.25" x14ac:dyDescent="0.2">
      <c r="B556" s="18"/>
      <c r="C556" s="45"/>
      <c r="D556" s="45"/>
      <c r="E556" s="47">
        <v>548</v>
      </c>
      <c r="F556" s="31" t="s">
        <v>1601</v>
      </c>
      <c r="G556" s="20" t="s">
        <v>24</v>
      </c>
      <c r="H556" s="19" t="s">
        <v>1917</v>
      </c>
      <c r="I556" s="20" t="s">
        <v>662</v>
      </c>
      <c r="J556" s="19" t="s">
        <v>11</v>
      </c>
      <c r="K556" s="21">
        <v>6</v>
      </c>
      <c r="L556" s="51" t="s">
        <v>26</v>
      </c>
      <c r="M556" s="62">
        <v>330</v>
      </c>
      <c r="N556" s="63">
        <f>ROUND(M556*1.001/K556,2)</f>
        <v>55.06</v>
      </c>
      <c r="O556" s="54"/>
      <c r="P556" s="77"/>
      <c r="Q556" s="80">
        <f>K556</f>
        <v>6</v>
      </c>
      <c r="R556" s="23">
        <f>ROUND(Q556*N556,2)</f>
        <v>330.36</v>
      </c>
      <c r="S556" s="22">
        <f>T556-R556</f>
        <v>66.069999999999993</v>
      </c>
      <c r="T556" s="73">
        <f>ROUND(Q556*N556*1.2,2)</f>
        <v>396.43</v>
      </c>
      <c r="U556" s="68">
        <f>IF(Q556=0,"—",(Q556*N556*1.2)/Q556)</f>
        <v>66.072000000000003</v>
      </c>
      <c r="V556" s="24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s="1" customFormat="1" ht="38.25" x14ac:dyDescent="0.2">
      <c r="B557" s="18"/>
      <c r="C557" s="45"/>
      <c r="D557" s="45"/>
      <c r="E557" s="47">
        <v>549</v>
      </c>
      <c r="F557" s="31" t="s">
        <v>1602</v>
      </c>
      <c r="G557" s="20" t="s">
        <v>24</v>
      </c>
      <c r="H557" s="19" t="s">
        <v>1917</v>
      </c>
      <c r="I557" s="20" t="s">
        <v>663</v>
      </c>
      <c r="J557" s="19" t="s">
        <v>11</v>
      </c>
      <c r="K557" s="21">
        <v>5</v>
      </c>
      <c r="L557" s="51" t="s">
        <v>26</v>
      </c>
      <c r="M557" s="62">
        <v>4050.35</v>
      </c>
      <c r="N557" s="63">
        <f>ROUND(M557*1.001/K557,2)</f>
        <v>810.88</v>
      </c>
      <c r="O557" s="54"/>
      <c r="P557" s="77"/>
      <c r="Q557" s="80">
        <f>K557</f>
        <v>5</v>
      </c>
      <c r="R557" s="23">
        <f>ROUND(Q557*N557,2)</f>
        <v>4054.4</v>
      </c>
      <c r="S557" s="22">
        <f>T557-R557</f>
        <v>810.87999999999965</v>
      </c>
      <c r="T557" s="73">
        <f>ROUND(Q557*N557*1.2,2)</f>
        <v>4865.28</v>
      </c>
      <c r="U557" s="68">
        <f>IF(Q557=0,"—",(Q557*N557*1.2)/Q557)</f>
        <v>973.05599999999993</v>
      </c>
      <c r="V557" s="24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s="1" customFormat="1" ht="38.25" x14ac:dyDescent="0.2">
      <c r="B558" s="18"/>
      <c r="C558" s="45"/>
      <c r="D558" s="45"/>
      <c r="E558" s="47">
        <v>550</v>
      </c>
      <c r="F558" s="31" t="s">
        <v>1603</v>
      </c>
      <c r="G558" s="20" t="s">
        <v>24</v>
      </c>
      <c r="H558" s="19" t="s">
        <v>1917</v>
      </c>
      <c r="I558" s="20" t="s">
        <v>664</v>
      </c>
      <c r="J558" s="19" t="s">
        <v>11</v>
      </c>
      <c r="K558" s="21">
        <v>1</v>
      </c>
      <c r="L558" s="51" t="s">
        <v>26</v>
      </c>
      <c r="M558" s="62">
        <v>3600</v>
      </c>
      <c r="N558" s="63">
        <f>ROUND(M558*1.001/K558,2)</f>
        <v>3603.6</v>
      </c>
      <c r="O558" s="54"/>
      <c r="P558" s="77"/>
      <c r="Q558" s="80">
        <f>K558</f>
        <v>1</v>
      </c>
      <c r="R558" s="23">
        <f>ROUND(Q558*N558,2)</f>
        <v>3603.6</v>
      </c>
      <c r="S558" s="22">
        <f>T558-R558</f>
        <v>720.7199999999998</v>
      </c>
      <c r="T558" s="73">
        <f>ROUND(Q558*N558*1.2,2)</f>
        <v>4324.32</v>
      </c>
      <c r="U558" s="68">
        <f>IF(Q558=0,"—",(Q558*N558*1.2)/Q558)</f>
        <v>4324.32</v>
      </c>
      <c r="V558" s="24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s="1" customFormat="1" ht="38.25" x14ac:dyDescent="0.2">
      <c r="B559" s="18"/>
      <c r="C559" s="45"/>
      <c r="D559" s="45"/>
      <c r="E559" s="47">
        <v>551</v>
      </c>
      <c r="F559" s="31" t="s">
        <v>1604</v>
      </c>
      <c r="G559" s="20" t="s">
        <v>24</v>
      </c>
      <c r="H559" s="19" t="s">
        <v>1917</v>
      </c>
      <c r="I559" s="20" t="s">
        <v>665</v>
      </c>
      <c r="J559" s="19" t="s">
        <v>11</v>
      </c>
      <c r="K559" s="21">
        <v>2</v>
      </c>
      <c r="L559" s="51" t="s">
        <v>26</v>
      </c>
      <c r="M559" s="62">
        <v>1566.1</v>
      </c>
      <c r="N559" s="63">
        <f>ROUND(M559*1.001/K559,2)</f>
        <v>783.83</v>
      </c>
      <c r="O559" s="54"/>
      <c r="P559" s="77"/>
      <c r="Q559" s="80">
        <f>K559</f>
        <v>2</v>
      </c>
      <c r="R559" s="23">
        <f>ROUND(Q559*N559,2)</f>
        <v>1567.66</v>
      </c>
      <c r="S559" s="22">
        <f>T559-R559</f>
        <v>313.52999999999997</v>
      </c>
      <c r="T559" s="73">
        <f>ROUND(Q559*N559*1.2,2)</f>
        <v>1881.19</v>
      </c>
      <c r="U559" s="68">
        <f>IF(Q559=0,"—",(Q559*N559*1.2)/Q559)</f>
        <v>940.596</v>
      </c>
      <c r="V559" s="24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s="1" customFormat="1" ht="38.25" x14ac:dyDescent="0.2">
      <c r="B560" s="18"/>
      <c r="C560" s="45"/>
      <c r="D560" s="45"/>
      <c r="E560" s="47">
        <v>552</v>
      </c>
      <c r="F560" s="31" t="s">
        <v>1605</v>
      </c>
      <c r="G560" s="20" t="s">
        <v>24</v>
      </c>
      <c r="H560" s="19" t="s">
        <v>1917</v>
      </c>
      <c r="I560" s="20" t="s">
        <v>666</v>
      </c>
      <c r="J560" s="19" t="s">
        <v>11</v>
      </c>
      <c r="K560" s="21">
        <v>8</v>
      </c>
      <c r="L560" s="51" t="s">
        <v>26</v>
      </c>
      <c r="M560" s="62">
        <v>2067.44</v>
      </c>
      <c r="N560" s="63">
        <f>ROUND(M560*1.001/K560,2)</f>
        <v>258.69</v>
      </c>
      <c r="O560" s="54"/>
      <c r="P560" s="77"/>
      <c r="Q560" s="80">
        <f>K560</f>
        <v>8</v>
      </c>
      <c r="R560" s="23">
        <f>ROUND(Q560*N560,2)</f>
        <v>2069.52</v>
      </c>
      <c r="S560" s="22">
        <f>T560-R560</f>
        <v>413.90000000000009</v>
      </c>
      <c r="T560" s="73">
        <f>ROUND(Q560*N560*1.2,2)</f>
        <v>2483.42</v>
      </c>
      <c r="U560" s="68">
        <f>IF(Q560=0,"—",(Q560*N560*1.2)/Q560)</f>
        <v>310.428</v>
      </c>
      <c r="V560" s="24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s="1" customFormat="1" ht="38.25" x14ac:dyDescent="0.2">
      <c r="B561" s="18"/>
      <c r="C561" s="45"/>
      <c r="D561" s="45"/>
      <c r="E561" s="47">
        <v>553</v>
      </c>
      <c r="F561" s="31" t="s">
        <v>1606</v>
      </c>
      <c r="G561" s="20" t="s">
        <v>24</v>
      </c>
      <c r="H561" s="19" t="s">
        <v>1917</v>
      </c>
      <c r="I561" s="20" t="s">
        <v>667</v>
      </c>
      <c r="J561" s="19" t="s">
        <v>11</v>
      </c>
      <c r="K561" s="21">
        <v>1</v>
      </c>
      <c r="L561" s="51" t="s">
        <v>26</v>
      </c>
      <c r="M561" s="62">
        <v>436.45</v>
      </c>
      <c r="N561" s="63">
        <f>ROUND(M561*1.001/K561,2)</f>
        <v>436.89</v>
      </c>
      <c r="O561" s="54"/>
      <c r="P561" s="77"/>
      <c r="Q561" s="80">
        <f>K561</f>
        <v>1</v>
      </c>
      <c r="R561" s="23">
        <f>ROUND(Q561*N561,2)</f>
        <v>436.89</v>
      </c>
      <c r="S561" s="22">
        <f>T561-R561</f>
        <v>87.38</v>
      </c>
      <c r="T561" s="73">
        <f>ROUND(Q561*N561*1.2,2)</f>
        <v>524.27</v>
      </c>
      <c r="U561" s="68">
        <f>IF(Q561=0,"—",(Q561*N561*1.2)/Q561)</f>
        <v>524.26799999999992</v>
      </c>
      <c r="V561" s="24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s="1" customFormat="1" ht="38.25" x14ac:dyDescent="0.2">
      <c r="B562" s="18"/>
      <c r="C562" s="45"/>
      <c r="D562" s="45"/>
      <c r="E562" s="47">
        <v>554</v>
      </c>
      <c r="F562" s="31" t="s">
        <v>1607</v>
      </c>
      <c r="G562" s="20" t="s">
        <v>24</v>
      </c>
      <c r="H562" s="19" t="s">
        <v>1917</v>
      </c>
      <c r="I562" s="20" t="s">
        <v>668</v>
      </c>
      <c r="J562" s="19" t="s">
        <v>11</v>
      </c>
      <c r="K562" s="21">
        <v>12</v>
      </c>
      <c r="L562" s="51" t="s">
        <v>26</v>
      </c>
      <c r="M562" s="62">
        <v>65694.84</v>
      </c>
      <c r="N562" s="63">
        <f>ROUND(M562*1.001/K562,2)</f>
        <v>5480.04</v>
      </c>
      <c r="O562" s="54"/>
      <c r="P562" s="77"/>
      <c r="Q562" s="80">
        <f>K562</f>
        <v>12</v>
      </c>
      <c r="R562" s="23">
        <f>ROUND(Q562*N562,2)</f>
        <v>65760.479999999996</v>
      </c>
      <c r="S562" s="22">
        <f>T562-R562</f>
        <v>13152.100000000006</v>
      </c>
      <c r="T562" s="73">
        <f>ROUND(Q562*N562*1.2,2)</f>
        <v>78912.58</v>
      </c>
      <c r="U562" s="68">
        <f>IF(Q562=0,"—",(Q562*N562*1.2)/Q562)</f>
        <v>6576.0479999999989</v>
      </c>
      <c r="V562" s="24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s="1" customFormat="1" ht="38.25" x14ac:dyDescent="0.2">
      <c r="B563" s="18"/>
      <c r="C563" s="45"/>
      <c r="D563" s="45"/>
      <c r="E563" s="47">
        <v>555</v>
      </c>
      <c r="F563" s="31" t="s">
        <v>1927</v>
      </c>
      <c r="G563" s="20" t="s">
        <v>24</v>
      </c>
      <c r="H563" s="19" t="s">
        <v>1917</v>
      </c>
      <c r="I563" s="20" t="s">
        <v>2014</v>
      </c>
      <c r="J563" s="19" t="s">
        <v>11</v>
      </c>
      <c r="K563" s="21">
        <v>27</v>
      </c>
      <c r="L563" s="51" t="s">
        <v>26</v>
      </c>
      <c r="M563" s="62">
        <v>1540.04</v>
      </c>
      <c r="N563" s="63">
        <f>ROUND(M563*1.001/K563,2)</f>
        <v>57.1</v>
      </c>
      <c r="O563" s="54"/>
      <c r="P563" s="77"/>
      <c r="Q563" s="80">
        <f>K563</f>
        <v>27</v>
      </c>
      <c r="R563" s="23">
        <f>ROUND(Q563*N563,2)</f>
        <v>1541.7</v>
      </c>
      <c r="S563" s="22">
        <f>T563-R563</f>
        <v>308.33999999999992</v>
      </c>
      <c r="T563" s="73">
        <f>ROUND(Q563*N563*1.2,2)</f>
        <v>1850.04</v>
      </c>
      <c r="U563" s="68">
        <f>IF(Q563=0,"—",(Q563*N563*1.2)/Q563)</f>
        <v>68.52</v>
      </c>
      <c r="V563" s="24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s="1" customFormat="1" ht="38.25" x14ac:dyDescent="0.2">
      <c r="B564" s="18"/>
      <c r="C564" s="45"/>
      <c r="D564" s="45"/>
      <c r="E564" s="47">
        <v>556</v>
      </c>
      <c r="F564" s="31" t="s">
        <v>1608</v>
      </c>
      <c r="G564" s="20" t="s">
        <v>24</v>
      </c>
      <c r="H564" s="19" t="s">
        <v>1917</v>
      </c>
      <c r="I564" s="20" t="s">
        <v>669</v>
      </c>
      <c r="J564" s="19" t="s">
        <v>11</v>
      </c>
      <c r="K564" s="21">
        <v>30</v>
      </c>
      <c r="L564" s="51" t="s">
        <v>26</v>
      </c>
      <c r="M564" s="62">
        <v>9305.1</v>
      </c>
      <c r="N564" s="63">
        <f>ROUND(M564*1.001/K564,2)</f>
        <v>310.48</v>
      </c>
      <c r="O564" s="54"/>
      <c r="P564" s="77"/>
      <c r="Q564" s="80">
        <f>K564</f>
        <v>30</v>
      </c>
      <c r="R564" s="23">
        <f>ROUND(Q564*N564,2)</f>
        <v>9314.4</v>
      </c>
      <c r="S564" s="22">
        <f>T564-R564</f>
        <v>1862.880000000001</v>
      </c>
      <c r="T564" s="73">
        <f>ROUND(Q564*N564*1.2,2)</f>
        <v>11177.28</v>
      </c>
      <c r="U564" s="68">
        <f>IF(Q564=0,"—",(Q564*N564*1.2)/Q564)</f>
        <v>372.57600000000002</v>
      </c>
      <c r="V564" s="24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s="1" customFormat="1" ht="38.25" x14ac:dyDescent="0.2">
      <c r="B565" s="18"/>
      <c r="C565" s="45"/>
      <c r="D565" s="45"/>
      <c r="E565" s="47">
        <v>557</v>
      </c>
      <c r="F565" s="31" t="s">
        <v>1609</v>
      </c>
      <c r="G565" s="20" t="s">
        <v>24</v>
      </c>
      <c r="H565" s="19" t="s">
        <v>1917</v>
      </c>
      <c r="I565" s="20" t="s">
        <v>108</v>
      </c>
      <c r="J565" s="19" t="s">
        <v>11</v>
      </c>
      <c r="K565" s="21">
        <v>24</v>
      </c>
      <c r="L565" s="51" t="s">
        <v>26</v>
      </c>
      <c r="M565" s="62">
        <v>3980.16</v>
      </c>
      <c r="N565" s="63">
        <f>ROUND(M565*1.001/K565,2)</f>
        <v>166.01</v>
      </c>
      <c r="O565" s="54"/>
      <c r="P565" s="77"/>
      <c r="Q565" s="80">
        <f>K565</f>
        <v>24</v>
      </c>
      <c r="R565" s="23">
        <f>ROUND(Q565*N565,2)</f>
        <v>3984.24</v>
      </c>
      <c r="S565" s="22">
        <f>T565-R565</f>
        <v>796.85000000000036</v>
      </c>
      <c r="T565" s="73">
        <f>ROUND(Q565*N565*1.2,2)</f>
        <v>4781.09</v>
      </c>
      <c r="U565" s="68">
        <f>IF(Q565=0,"—",(Q565*N565*1.2)/Q565)</f>
        <v>199.21199999999999</v>
      </c>
      <c r="V565" s="24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s="1" customFormat="1" ht="38.25" x14ac:dyDescent="0.2">
      <c r="B566" s="18"/>
      <c r="C566" s="45"/>
      <c r="D566" s="45"/>
      <c r="E566" s="47">
        <v>558</v>
      </c>
      <c r="F566" s="31" t="s">
        <v>1610</v>
      </c>
      <c r="G566" s="20" t="s">
        <v>24</v>
      </c>
      <c r="H566" s="19" t="s">
        <v>1917</v>
      </c>
      <c r="I566" s="20" t="s">
        <v>109</v>
      </c>
      <c r="J566" s="19" t="s">
        <v>11</v>
      </c>
      <c r="K566" s="21">
        <v>37</v>
      </c>
      <c r="L566" s="51" t="s">
        <v>26</v>
      </c>
      <c r="M566" s="62">
        <v>7204.29</v>
      </c>
      <c r="N566" s="63">
        <f>ROUND(M566*1.001/K566,2)</f>
        <v>194.91</v>
      </c>
      <c r="O566" s="54"/>
      <c r="P566" s="77"/>
      <c r="Q566" s="80">
        <f>K566</f>
        <v>37</v>
      </c>
      <c r="R566" s="23">
        <f>ROUND(Q566*N566,2)</f>
        <v>7211.67</v>
      </c>
      <c r="S566" s="22">
        <f>T566-R566</f>
        <v>1442.33</v>
      </c>
      <c r="T566" s="73">
        <f>ROUND(Q566*N566*1.2,2)</f>
        <v>8654</v>
      </c>
      <c r="U566" s="68">
        <f>IF(Q566=0,"—",(Q566*N566*1.2)/Q566)</f>
        <v>233.89199999999997</v>
      </c>
      <c r="V566" s="24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s="1" customFormat="1" ht="38.25" x14ac:dyDescent="0.2">
      <c r="B567" s="18"/>
      <c r="C567" s="45"/>
      <c r="D567" s="45"/>
      <c r="E567" s="47">
        <v>559</v>
      </c>
      <c r="F567" s="31" t="s">
        <v>1611</v>
      </c>
      <c r="G567" s="20" t="s">
        <v>24</v>
      </c>
      <c r="H567" s="19" t="s">
        <v>1917</v>
      </c>
      <c r="I567" s="20" t="s">
        <v>110</v>
      </c>
      <c r="J567" s="19" t="s">
        <v>11</v>
      </c>
      <c r="K567" s="21">
        <v>47</v>
      </c>
      <c r="L567" s="51" t="s">
        <v>26</v>
      </c>
      <c r="M567" s="62">
        <v>7794.95</v>
      </c>
      <c r="N567" s="63">
        <f>ROUND(M567*1.001/K567,2)</f>
        <v>166.02</v>
      </c>
      <c r="O567" s="54"/>
      <c r="P567" s="77"/>
      <c r="Q567" s="80">
        <f>K567</f>
        <v>47</v>
      </c>
      <c r="R567" s="23">
        <f>ROUND(Q567*N567,2)</f>
        <v>7802.94</v>
      </c>
      <c r="S567" s="22">
        <f>T567-R567</f>
        <v>1560.5900000000011</v>
      </c>
      <c r="T567" s="73">
        <f>ROUND(Q567*N567*1.2,2)</f>
        <v>9363.5300000000007</v>
      </c>
      <c r="U567" s="68">
        <f>IF(Q567=0,"—",(Q567*N567*1.2)/Q567)</f>
        <v>199.22400000000002</v>
      </c>
      <c r="V567" s="24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s="1" customFormat="1" ht="38.25" x14ac:dyDescent="0.2">
      <c r="B568" s="18"/>
      <c r="C568" s="45"/>
      <c r="D568" s="45"/>
      <c r="E568" s="47">
        <v>560</v>
      </c>
      <c r="F568" s="31" t="s">
        <v>1612</v>
      </c>
      <c r="G568" s="20" t="s">
        <v>24</v>
      </c>
      <c r="H568" s="19" t="s">
        <v>1917</v>
      </c>
      <c r="I568" s="20" t="s">
        <v>670</v>
      </c>
      <c r="J568" s="19" t="s">
        <v>11</v>
      </c>
      <c r="K568" s="21">
        <v>12</v>
      </c>
      <c r="L568" s="51" t="s">
        <v>26</v>
      </c>
      <c r="M568" s="62">
        <v>1146.3599999999999</v>
      </c>
      <c r="N568" s="63">
        <f>ROUND(M568*1.001/K568,2)</f>
        <v>95.63</v>
      </c>
      <c r="O568" s="54"/>
      <c r="P568" s="77"/>
      <c r="Q568" s="80">
        <f>K568</f>
        <v>12</v>
      </c>
      <c r="R568" s="23">
        <f>ROUND(Q568*N568,2)</f>
        <v>1147.56</v>
      </c>
      <c r="S568" s="22">
        <f>T568-R568</f>
        <v>229.51</v>
      </c>
      <c r="T568" s="73">
        <f>ROUND(Q568*N568*1.2,2)</f>
        <v>1377.07</v>
      </c>
      <c r="U568" s="68">
        <f>IF(Q568=0,"—",(Q568*N568*1.2)/Q568)</f>
        <v>114.75599999999999</v>
      </c>
      <c r="V568" s="24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s="1" customFormat="1" ht="38.25" x14ac:dyDescent="0.2">
      <c r="B569" s="18"/>
      <c r="C569" s="45"/>
      <c r="D569" s="45"/>
      <c r="E569" s="47">
        <v>561</v>
      </c>
      <c r="F569" s="31" t="s">
        <v>1613</v>
      </c>
      <c r="G569" s="20" t="s">
        <v>24</v>
      </c>
      <c r="H569" s="19" t="s">
        <v>1917</v>
      </c>
      <c r="I569" s="20" t="s">
        <v>111</v>
      </c>
      <c r="J569" s="19" t="s">
        <v>11</v>
      </c>
      <c r="K569" s="21">
        <v>18</v>
      </c>
      <c r="L569" s="51" t="s">
        <v>26</v>
      </c>
      <c r="M569" s="62">
        <v>3770.82</v>
      </c>
      <c r="N569" s="63">
        <f>ROUND(M569*1.001/K569,2)</f>
        <v>209.7</v>
      </c>
      <c r="O569" s="54"/>
      <c r="P569" s="77"/>
      <c r="Q569" s="80">
        <f>K569</f>
        <v>18</v>
      </c>
      <c r="R569" s="23">
        <f>ROUND(Q569*N569,2)</f>
        <v>3774.6</v>
      </c>
      <c r="S569" s="22">
        <f>T569-R569</f>
        <v>754.92000000000053</v>
      </c>
      <c r="T569" s="73">
        <f>ROUND(Q569*N569*1.2,2)</f>
        <v>4529.5200000000004</v>
      </c>
      <c r="U569" s="68">
        <f>IF(Q569=0,"—",(Q569*N569*1.2)/Q569)</f>
        <v>251.64</v>
      </c>
      <c r="V569" s="24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s="1" customFormat="1" ht="38.25" x14ac:dyDescent="0.2">
      <c r="B570" s="18"/>
      <c r="C570" s="45"/>
      <c r="D570" s="45"/>
      <c r="E570" s="47">
        <v>562</v>
      </c>
      <c r="F570" s="31" t="s">
        <v>1614</v>
      </c>
      <c r="G570" s="20" t="s">
        <v>24</v>
      </c>
      <c r="H570" s="19" t="s">
        <v>1917</v>
      </c>
      <c r="I570" s="20" t="s">
        <v>112</v>
      </c>
      <c r="J570" s="19" t="s">
        <v>11</v>
      </c>
      <c r="K570" s="21">
        <v>30</v>
      </c>
      <c r="L570" s="51" t="s">
        <v>26</v>
      </c>
      <c r="M570" s="62">
        <v>6284.7</v>
      </c>
      <c r="N570" s="63">
        <f>ROUND(M570*1.001/K570,2)</f>
        <v>209.7</v>
      </c>
      <c r="O570" s="54"/>
      <c r="P570" s="77"/>
      <c r="Q570" s="80">
        <f>K570</f>
        <v>30</v>
      </c>
      <c r="R570" s="23">
        <f>ROUND(Q570*N570,2)</f>
        <v>6291</v>
      </c>
      <c r="S570" s="22">
        <f>T570-R570</f>
        <v>1258.1999999999998</v>
      </c>
      <c r="T570" s="73">
        <f>ROUND(Q570*N570*1.2,2)</f>
        <v>7549.2</v>
      </c>
      <c r="U570" s="68">
        <f>IF(Q570=0,"—",(Q570*N570*1.2)/Q570)</f>
        <v>251.64</v>
      </c>
      <c r="V570" s="24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s="1" customFormat="1" ht="38.25" x14ac:dyDescent="0.2">
      <c r="B571" s="18"/>
      <c r="C571" s="45"/>
      <c r="D571" s="45"/>
      <c r="E571" s="47">
        <v>563</v>
      </c>
      <c r="F571" s="31" t="s">
        <v>1615</v>
      </c>
      <c r="G571" s="20" t="s">
        <v>24</v>
      </c>
      <c r="H571" s="19" t="s">
        <v>1917</v>
      </c>
      <c r="I571" s="20" t="s">
        <v>671</v>
      </c>
      <c r="J571" s="19" t="s">
        <v>11</v>
      </c>
      <c r="K571" s="21">
        <v>10</v>
      </c>
      <c r="L571" s="51" t="s">
        <v>26</v>
      </c>
      <c r="M571" s="62">
        <v>1118.5999999999999</v>
      </c>
      <c r="N571" s="63">
        <f>ROUND(M571*1.001/K571,2)</f>
        <v>111.97</v>
      </c>
      <c r="O571" s="54"/>
      <c r="P571" s="77"/>
      <c r="Q571" s="80">
        <f>K571</f>
        <v>10</v>
      </c>
      <c r="R571" s="23">
        <f>ROUND(Q571*N571,2)</f>
        <v>1119.7</v>
      </c>
      <c r="S571" s="22">
        <f>T571-R571</f>
        <v>223.94000000000005</v>
      </c>
      <c r="T571" s="73">
        <f>ROUND(Q571*N571*1.2,2)</f>
        <v>1343.64</v>
      </c>
      <c r="U571" s="68">
        <f>IF(Q571=0,"—",(Q571*N571*1.2)/Q571)</f>
        <v>134.364</v>
      </c>
      <c r="V571" s="24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s="1" customFormat="1" ht="38.25" x14ac:dyDescent="0.2">
      <c r="B572" s="18"/>
      <c r="C572" s="45"/>
      <c r="D572" s="45"/>
      <c r="E572" s="47">
        <v>564</v>
      </c>
      <c r="F572" s="31" t="s">
        <v>1616</v>
      </c>
      <c r="G572" s="20" t="s">
        <v>24</v>
      </c>
      <c r="H572" s="19" t="s">
        <v>1917</v>
      </c>
      <c r="I572" s="20" t="s">
        <v>672</v>
      </c>
      <c r="J572" s="19" t="s">
        <v>11</v>
      </c>
      <c r="K572" s="21">
        <v>20</v>
      </c>
      <c r="L572" s="51" t="s">
        <v>26</v>
      </c>
      <c r="M572" s="62">
        <v>1432.2</v>
      </c>
      <c r="N572" s="63">
        <f>ROUND(M572*1.001/K572,2)</f>
        <v>71.680000000000007</v>
      </c>
      <c r="O572" s="54"/>
      <c r="P572" s="77"/>
      <c r="Q572" s="80">
        <f>K572</f>
        <v>20</v>
      </c>
      <c r="R572" s="23">
        <f>ROUND(Q572*N572,2)</f>
        <v>1433.6</v>
      </c>
      <c r="S572" s="22">
        <f>T572-R572</f>
        <v>286.72000000000003</v>
      </c>
      <c r="T572" s="73">
        <f>ROUND(Q572*N572*1.2,2)</f>
        <v>1720.32</v>
      </c>
      <c r="U572" s="68">
        <f>IF(Q572=0,"—",(Q572*N572*1.2)/Q572)</f>
        <v>86.016000000000005</v>
      </c>
      <c r="V572" s="24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s="1" customFormat="1" ht="38.25" x14ac:dyDescent="0.2">
      <c r="B573" s="18"/>
      <c r="C573" s="45"/>
      <c r="D573" s="45"/>
      <c r="E573" s="47">
        <v>565</v>
      </c>
      <c r="F573" s="31" t="s">
        <v>1617</v>
      </c>
      <c r="G573" s="20" t="s">
        <v>24</v>
      </c>
      <c r="H573" s="19" t="s">
        <v>1917</v>
      </c>
      <c r="I573" s="20" t="s">
        <v>673</v>
      </c>
      <c r="J573" s="19" t="s">
        <v>11</v>
      </c>
      <c r="K573" s="21">
        <v>50</v>
      </c>
      <c r="L573" s="51" t="s">
        <v>26</v>
      </c>
      <c r="M573" s="62">
        <v>661</v>
      </c>
      <c r="N573" s="63">
        <f>ROUND(M573*1.001/K573,2)</f>
        <v>13.23</v>
      </c>
      <c r="O573" s="54"/>
      <c r="P573" s="77"/>
      <c r="Q573" s="80">
        <f>K573</f>
        <v>50</v>
      </c>
      <c r="R573" s="23">
        <f>ROUND(Q573*N573,2)</f>
        <v>661.5</v>
      </c>
      <c r="S573" s="22">
        <f>T573-R573</f>
        <v>132.29999999999995</v>
      </c>
      <c r="T573" s="73">
        <f>ROUND(Q573*N573*1.2,2)</f>
        <v>793.8</v>
      </c>
      <c r="U573" s="68">
        <f>IF(Q573=0,"—",(Q573*N573*1.2)/Q573)</f>
        <v>15.875999999999999</v>
      </c>
      <c r="V573" s="24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s="1" customFormat="1" ht="38.25" x14ac:dyDescent="0.2">
      <c r="B574" s="18"/>
      <c r="C574" s="45"/>
      <c r="D574" s="45"/>
      <c r="E574" s="47">
        <v>566</v>
      </c>
      <c r="F574" s="31" t="s">
        <v>1618</v>
      </c>
      <c r="G574" s="20" t="s">
        <v>24</v>
      </c>
      <c r="H574" s="19" t="s">
        <v>1917</v>
      </c>
      <c r="I574" s="20" t="s">
        <v>674</v>
      </c>
      <c r="J574" s="19" t="s">
        <v>11</v>
      </c>
      <c r="K574" s="21">
        <v>10</v>
      </c>
      <c r="L574" s="51" t="s">
        <v>26</v>
      </c>
      <c r="M574" s="62">
        <v>127.1</v>
      </c>
      <c r="N574" s="63">
        <f>ROUND(M574*1.001/K574,2)</f>
        <v>12.72</v>
      </c>
      <c r="O574" s="54"/>
      <c r="P574" s="77"/>
      <c r="Q574" s="80">
        <f>K574</f>
        <v>10</v>
      </c>
      <c r="R574" s="23">
        <f>ROUND(Q574*N574,2)</f>
        <v>127.2</v>
      </c>
      <c r="S574" s="22">
        <f>T574-R574</f>
        <v>25.439999999999984</v>
      </c>
      <c r="T574" s="73">
        <f>ROUND(Q574*N574*1.2,2)</f>
        <v>152.63999999999999</v>
      </c>
      <c r="U574" s="68">
        <f>IF(Q574=0,"—",(Q574*N574*1.2)/Q574)</f>
        <v>15.263999999999999</v>
      </c>
      <c r="V574" s="24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s="1" customFormat="1" ht="38.25" x14ac:dyDescent="0.2">
      <c r="B575" s="18"/>
      <c r="C575" s="45"/>
      <c r="D575" s="45"/>
      <c r="E575" s="47">
        <v>567</v>
      </c>
      <c r="F575" s="31" t="s">
        <v>1928</v>
      </c>
      <c r="G575" s="20" t="s">
        <v>24</v>
      </c>
      <c r="H575" s="19" t="s">
        <v>1917</v>
      </c>
      <c r="I575" s="20" t="s">
        <v>2015</v>
      </c>
      <c r="J575" s="19" t="s">
        <v>11</v>
      </c>
      <c r="K575" s="21">
        <v>45</v>
      </c>
      <c r="L575" s="51" t="s">
        <v>26</v>
      </c>
      <c r="M575" s="62">
        <v>765.23</v>
      </c>
      <c r="N575" s="63">
        <f>ROUND(M575*1.001/K575,2)</f>
        <v>17.02</v>
      </c>
      <c r="O575" s="54"/>
      <c r="P575" s="77"/>
      <c r="Q575" s="80">
        <f>K575</f>
        <v>45</v>
      </c>
      <c r="R575" s="23">
        <f>ROUND(Q575*N575,2)</f>
        <v>765.9</v>
      </c>
      <c r="S575" s="22">
        <f>T575-R575</f>
        <v>153.18000000000006</v>
      </c>
      <c r="T575" s="73">
        <f>ROUND(Q575*N575*1.2,2)</f>
        <v>919.08</v>
      </c>
      <c r="U575" s="68">
        <f>IF(Q575=0,"—",(Q575*N575*1.2)/Q575)</f>
        <v>20.423999999999999</v>
      </c>
      <c r="V575" s="24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s="1" customFormat="1" ht="38.25" x14ac:dyDescent="0.2">
      <c r="B576" s="18"/>
      <c r="C576" s="45"/>
      <c r="D576" s="45"/>
      <c r="E576" s="47">
        <v>568</v>
      </c>
      <c r="F576" s="31" t="s">
        <v>1619</v>
      </c>
      <c r="G576" s="20" t="s">
        <v>24</v>
      </c>
      <c r="H576" s="19" t="s">
        <v>1917</v>
      </c>
      <c r="I576" s="20" t="s">
        <v>675</v>
      </c>
      <c r="J576" s="19" t="s">
        <v>11</v>
      </c>
      <c r="K576" s="21">
        <v>89</v>
      </c>
      <c r="L576" s="51" t="s">
        <v>26</v>
      </c>
      <c r="M576" s="62">
        <v>208.26</v>
      </c>
      <c r="N576" s="63">
        <f>ROUND(M576*1.001/K576,2)</f>
        <v>2.34</v>
      </c>
      <c r="O576" s="54"/>
      <c r="P576" s="77"/>
      <c r="Q576" s="80">
        <f>K576</f>
        <v>89</v>
      </c>
      <c r="R576" s="23">
        <f>ROUND(Q576*N576,2)</f>
        <v>208.26</v>
      </c>
      <c r="S576" s="22">
        <f>T576-R576</f>
        <v>41.650000000000006</v>
      </c>
      <c r="T576" s="73">
        <f>ROUND(Q576*N576*1.2,2)</f>
        <v>249.91</v>
      </c>
      <c r="U576" s="68">
        <f>IF(Q576=0,"—",(Q576*N576*1.2)/Q576)</f>
        <v>2.8079999999999998</v>
      </c>
      <c r="V576" s="24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s="1" customFormat="1" ht="38.25" x14ac:dyDescent="0.2">
      <c r="B577" s="18"/>
      <c r="C577" s="45"/>
      <c r="D577" s="45"/>
      <c r="E577" s="47">
        <v>569</v>
      </c>
      <c r="F577" s="31" t="s">
        <v>1929</v>
      </c>
      <c r="G577" s="20" t="s">
        <v>24</v>
      </c>
      <c r="H577" s="19" t="s">
        <v>1917</v>
      </c>
      <c r="I577" s="20" t="s">
        <v>2016</v>
      </c>
      <c r="J577" s="19" t="s">
        <v>11</v>
      </c>
      <c r="K577" s="21">
        <v>197</v>
      </c>
      <c r="L577" s="51" t="s">
        <v>26</v>
      </c>
      <c r="M577" s="62">
        <v>3412.93</v>
      </c>
      <c r="N577" s="63">
        <f>ROUND(M577*1.001/K577,2)</f>
        <v>17.34</v>
      </c>
      <c r="O577" s="54"/>
      <c r="P577" s="77"/>
      <c r="Q577" s="80">
        <f>K577</f>
        <v>197</v>
      </c>
      <c r="R577" s="23">
        <f>ROUND(Q577*N577,2)</f>
        <v>3415.98</v>
      </c>
      <c r="S577" s="22">
        <f>T577-R577</f>
        <v>683.20000000000027</v>
      </c>
      <c r="T577" s="73">
        <f>ROUND(Q577*N577*1.2,2)</f>
        <v>4099.18</v>
      </c>
      <c r="U577" s="68">
        <f>IF(Q577=0,"—",(Q577*N577*1.2)/Q577)</f>
        <v>20.807999999999996</v>
      </c>
      <c r="V577" s="24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s="1" customFormat="1" ht="38.25" x14ac:dyDescent="0.2">
      <c r="B578" s="18"/>
      <c r="C578" s="45"/>
      <c r="D578" s="45"/>
      <c r="E578" s="47">
        <v>570</v>
      </c>
      <c r="F578" s="31" t="s">
        <v>1930</v>
      </c>
      <c r="G578" s="20" t="s">
        <v>24</v>
      </c>
      <c r="H578" s="19" t="s">
        <v>1917</v>
      </c>
      <c r="I578" s="20" t="s">
        <v>2017</v>
      </c>
      <c r="J578" s="19" t="s">
        <v>11</v>
      </c>
      <c r="K578" s="21">
        <v>110</v>
      </c>
      <c r="L578" s="51" t="s">
        <v>26</v>
      </c>
      <c r="M578" s="62">
        <v>1497.32</v>
      </c>
      <c r="N578" s="63">
        <f>ROUND(M578*1.001/K578,2)</f>
        <v>13.63</v>
      </c>
      <c r="O578" s="54"/>
      <c r="P578" s="77"/>
      <c r="Q578" s="80">
        <f>K578</f>
        <v>110</v>
      </c>
      <c r="R578" s="23">
        <f>ROUND(Q578*N578,2)</f>
        <v>1499.3</v>
      </c>
      <c r="S578" s="22">
        <f>T578-R578</f>
        <v>299.86000000000013</v>
      </c>
      <c r="T578" s="73">
        <f>ROUND(Q578*N578*1.2,2)</f>
        <v>1799.16</v>
      </c>
      <c r="U578" s="68">
        <f>IF(Q578=0,"—",(Q578*N578*1.2)/Q578)</f>
        <v>16.356000000000002</v>
      </c>
      <c r="V578" s="24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s="1" customFormat="1" ht="38.25" x14ac:dyDescent="0.2">
      <c r="B579" s="18"/>
      <c r="C579" s="45"/>
      <c r="D579" s="45"/>
      <c r="E579" s="47">
        <v>571</v>
      </c>
      <c r="F579" s="31" t="s">
        <v>1931</v>
      </c>
      <c r="G579" s="20" t="s">
        <v>24</v>
      </c>
      <c r="H579" s="19" t="s">
        <v>1917</v>
      </c>
      <c r="I579" s="20" t="s">
        <v>2018</v>
      </c>
      <c r="J579" s="19" t="s">
        <v>11</v>
      </c>
      <c r="K579" s="21">
        <v>50</v>
      </c>
      <c r="L579" s="51" t="s">
        <v>26</v>
      </c>
      <c r="M579" s="62">
        <v>526.51</v>
      </c>
      <c r="N579" s="63">
        <f>ROUND(M579*1.001/K579,2)</f>
        <v>10.54</v>
      </c>
      <c r="O579" s="54"/>
      <c r="P579" s="77"/>
      <c r="Q579" s="80">
        <f>K579</f>
        <v>50</v>
      </c>
      <c r="R579" s="23">
        <f>ROUND(Q579*N579,2)</f>
        <v>527</v>
      </c>
      <c r="S579" s="22">
        <f>T579-R579</f>
        <v>105.39999999999998</v>
      </c>
      <c r="T579" s="73">
        <f>ROUND(Q579*N579*1.2,2)</f>
        <v>632.4</v>
      </c>
      <c r="U579" s="68">
        <f>IF(Q579=0,"—",(Q579*N579*1.2)/Q579)</f>
        <v>12.648</v>
      </c>
      <c r="V579" s="24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s="1" customFormat="1" ht="38.25" x14ac:dyDescent="0.2">
      <c r="B580" s="18"/>
      <c r="C580" s="45"/>
      <c r="D580" s="45"/>
      <c r="E580" s="47">
        <v>572</v>
      </c>
      <c r="F580" s="31" t="s">
        <v>1932</v>
      </c>
      <c r="G580" s="20" t="s">
        <v>24</v>
      </c>
      <c r="H580" s="19" t="s">
        <v>1917</v>
      </c>
      <c r="I580" s="20" t="s">
        <v>2019</v>
      </c>
      <c r="J580" s="19" t="s">
        <v>11</v>
      </c>
      <c r="K580" s="21">
        <v>106</v>
      </c>
      <c r="L580" s="51" t="s">
        <v>26</v>
      </c>
      <c r="M580" s="62">
        <v>1119.01</v>
      </c>
      <c r="N580" s="63">
        <f>ROUND(M580*1.001/K580,2)</f>
        <v>10.57</v>
      </c>
      <c r="O580" s="54"/>
      <c r="P580" s="77"/>
      <c r="Q580" s="80">
        <f>K580</f>
        <v>106</v>
      </c>
      <c r="R580" s="23">
        <f>ROUND(Q580*N580,2)</f>
        <v>1120.42</v>
      </c>
      <c r="S580" s="22">
        <f>T580-R580</f>
        <v>224.07999999999993</v>
      </c>
      <c r="T580" s="73">
        <f>ROUND(Q580*N580*1.2,2)</f>
        <v>1344.5</v>
      </c>
      <c r="U580" s="68">
        <f>IF(Q580=0,"—",(Q580*N580*1.2)/Q580)</f>
        <v>12.684000000000001</v>
      </c>
      <c r="V580" s="24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s="1" customFormat="1" ht="38.25" x14ac:dyDescent="0.2">
      <c r="B581" s="18"/>
      <c r="C581" s="45"/>
      <c r="D581" s="45"/>
      <c r="E581" s="47">
        <v>573</v>
      </c>
      <c r="F581" s="31" t="s">
        <v>1620</v>
      </c>
      <c r="G581" s="20" t="s">
        <v>24</v>
      </c>
      <c r="H581" s="19" t="s">
        <v>1917</v>
      </c>
      <c r="I581" s="20" t="s">
        <v>676</v>
      </c>
      <c r="J581" s="19" t="s">
        <v>11</v>
      </c>
      <c r="K581" s="21">
        <v>10</v>
      </c>
      <c r="L581" s="51" t="s">
        <v>26</v>
      </c>
      <c r="M581" s="62">
        <v>818.7</v>
      </c>
      <c r="N581" s="63">
        <f>ROUND(M581*1.001/K581,2)</f>
        <v>81.95</v>
      </c>
      <c r="O581" s="54"/>
      <c r="P581" s="77"/>
      <c r="Q581" s="80">
        <f>K581</f>
        <v>10</v>
      </c>
      <c r="R581" s="23">
        <f>ROUND(Q581*N581,2)</f>
        <v>819.5</v>
      </c>
      <c r="S581" s="22">
        <f>T581-R581</f>
        <v>163.89999999999998</v>
      </c>
      <c r="T581" s="73">
        <f>ROUND(Q581*N581*1.2,2)</f>
        <v>983.4</v>
      </c>
      <c r="U581" s="68">
        <f>IF(Q581=0,"—",(Q581*N581*1.2)/Q581)</f>
        <v>98.34</v>
      </c>
      <c r="V581" s="24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s="1" customFormat="1" ht="38.25" x14ac:dyDescent="0.2">
      <c r="B582" s="18"/>
      <c r="C582" s="45"/>
      <c r="D582" s="45"/>
      <c r="E582" s="47">
        <v>574</v>
      </c>
      <c r="F582" s="31" t="s">
        <v>1621</v>
      </c>
      <c r="G582" s="20" t="s">
        <v>24</v>
      </c>
      <c r="H582" s="19" t="s">
        <v>1917</v>
      </c>
      <c r="I582" s="20" t="s">
        <v>113</v>
      </c>
      <c r="J582" s="19" t="s">
        <v>11</v>
      </c>
      <c r="K582" s="21">
        <v>10</v>
      </c>
      <c r="L582" s="51" t="s">
        <v>26</v>
      </c>
      <c r="M582" s="62">
        <v>2076.27</v>
      </c>
      <c r="N582" s="63">
        <f>ROUND(M582*1.001/K582,2)</f>
        <v>207.83</v>
      </c>
      <c r="O582" s="54"/>
      <c r="P582" s="77"/>
      <c r="Q582" s="80">
        <f>K582</f>
        <v>10</v>
      </c>
      <c r="R582" s="23">
        <f>ROUND(Q582*N582,2)</f>
        <v>2078.3000000000002</v>
      </c>
      <c r="S582" s="22">
        <f>T582-R582</f>
        <v>415.65999999999985</v>
      </c>
      <c r="T582" s="73">
        <f>ROUND(Q582*N582*1.2,2)</f>
        <v>2493.96</v>
      </c>
      <c r="U582" s="68">
        <f>IF(Q582=0,"—",(Q582*N582*1.2)/Q582)</f>
        <v>249.39600000000002</v>
      </c>
      <c r="V582" s="24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s="1" customFormat="1" ht="38.25" x14ac:dyDescent="0.2">
      <c r="B583" s="18"/>
      <c r="C583" s="45"/>
      <c r="D583" s="45"/>
      <c r="E583" s="47">
        <v>575</v>
      </c>
      <c r="F583" s="31" t="s">
        <v>1622</v>
      </c>
      <c r="G583" s="20" t="s">
        <v>24</v>
      </c>
      <c r="H583" s="19" t="s">
        <v>1917</v>
      </c>
      <c r="I583" s="20" t="s">
        <v>677</v>
      </c>
      <c r="J583" s="19" t="s">
        <v>11</v>
      </c>
      <c r="K583" s="21">
        <v>16</v>
      </c>
      <c r="L583" s="51" t="s">
        <v>26</v>
      </c>
      <c r="M583" s="62">
        <v>105.28</v>
      </c>
      <c r="N583" s="63">
        <f>ROUND(M583*1.001/K583,2)</f>
        <v>6.59</v>
      </c>
      <c r="O583" s="54"/>
      <c r="P583" s="77"/>
      <c r="Q583" s="80">
        <f>K583</f>
        <v>16</v>
      </c>
      <c r="R583" s="23">
        <f>ROUND(Q583*N583,2)</f>
        <v>105.44</v>
      </c>
      <c r="S583" s="22">
        <f>T583-R583</f>
        <v>21.090000000000003</v>
      </c>
      <c r="T583" s="73">
        <f>ROUND(Q583*N583*1.2,2)</f>
        <v>126.53</v>
      </c>
      <c r="U583" s="68">
        <f>IF(Q583=0,"—",(Q583*N583*1.2)/Q583)</f>
        <v>7.9079999999999995</v>
      </c>
      <c r="V583" s="24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s="1" customFormat="1" ht="38.25" x14ac:dyDescent="0.2">
      <c r="B584" s="18"/>
      <c r="C584" s="45"/>
      <c r="D584" s="45"/>
      <c r="E584" s="47">
        <v>576</v>
      </c>
      <c r="F584" s="31" t="s">
        <v>1623</v>
      </c>
      <c r="G584" s="20">
        <v>4607000000000</v>
      </c>
      <c r="H584" s="19" t="s">
        <v>1917</v>
      </c>
      <c r="I584" s="20" t="s">
        <v>114</v>
      </c>
      <c r="J584" s="19" t="s">
        <v>11</v>
      </c>
      <c r="K584" s="21">
        <v>50</v>
      </c>
      <c r="L584" s="51" t="s">
        <v>26</v>
      </c>
      <c r="M584" s="62">
        <v>4075</v>
      </c>
      <c r="N584" s="63">
        <f>ROUND(M584*1.001/K584,2)</f>
        <v>81.58</v>
      </c>
      <c r="O584" s="54"/>
      <c r="P584" s="77"/>
      <c r="Q584" s="80">
        <f>K584</f>
        <v>50</v>
      </c>
      <c r="R584" s="23">
        <f>ROUND(Q584*N584,2)</f>
        <v>4079</v>
      </c>
      <c r="S584" s="22">
        <f>T584-R584</f>
        <v>815.80000000000018</v>
      </c>
      <c r="T584" s="73">
        <f>ROUND(Q584*N584*1.2,2)</f>
        <v>4894.8</v>
      </c>
      <c r="U584" s="68">
        <f>IF(Q584=0,"—",(Q584*N584*1.2)/Q584)</f>
        <v>97.896000000000001</v>
      </c>
      <c r="V584" s="24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s="1" customFormat="1" ht="38.25" x14ac:dyDescent="0.2">
      <c r="B585" s="18"/>
      <c r="C585" s="45"/>
      <c r="D585" s="45"/>
      <c r="E585" s="47">
        <v>577</v>
      </c>
      <c r="F585" s="31" t="s">
        <v>1624</v>
      </c>
      <c r="G585" s="20" t="s">
        <v>24</v>
      </c>
      <c r="H585" s="19" t="s">
        <v>1917</v>
      </c>
      <c r="I585" s="20" t="s">
        <v>678</v>
      </c>
      <c r="J585" s="19" t="s">
        <v>11</v>
      </c>
      <c r="K585" s="21">
        <v>488</v>
      </c>
      <c r="L585" s="51" t="s">
        <v>26</v>
      </c>
      <c r="M585" s="62">
        <v>1244.4000000000001</v>
      </c>
      <c r="N585" s="63">
        <f>ROUND(M585*1.001/K585,2)</f>
        <v>2.5499999999999998</v>
      </c>
      <c r="O585" s="54"/>
      <c r="P585" s="77"/>
      <c r="Q585" s="80">
        <f>K585</f>
        <v>488</v>
      </c>
      <c r="R585" s="23">
        <f>ROUND(Q585*N585,2)</f>
        <v>1244.4000000000001</v>
      </c>
      <c r="S585" s="22">
        <f>T585-R585</f>
        <v>248.87999999999988</v>
      </c>
      <c r="T585" s="73">
        <f>ROUND(Q585*N585*1.2,2)</f>
        <v>1493.28</v>
      </c>
      <c r="U585" s="68">
        <f>IF(Q585=0,"—",(Q585*N585*1.2)/Q585)</f>
        <v>3.0599999999999996</v>
      </c>
      <c r="V585" s="24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s="1" customFormat="1" ht="38.25" x14ac:dyDescent="0.2">
      <c r="B586" s="18"/>
      <c r="C586" s="45"/>
      <c r="D586" s="45"/>
      <c r="E586" s="47">
        <v>578</v>
      </c>
      <c r="F586" s="31" t="s">
        <v>1625</v>
      </c>
      <c r="G586" s="20" t="s">
        <v>24</v>
      </c>
      <c r="H586" s="19" t="s">
        <v>1917</v>
      </c>
      <c r="I586" s="20" t="s">
        <v>679</v>
      </c>
      <c r="J586" s="19" t="s">
        <v>11</v>
      </c>
      <c r="K586" s="21">
        <v>3</v>
      </c>
      <c r="L586" s="51" t="s">
        <v>26</v>
      </c>
      <c r="M586" s="62">
        <v>3139.86</v>
      </c>
      <c r="N586" s="63">
        <f>ROUND(M586*1.001/K586,2)</f>
        <v>1047.67</v>
      </c>
      <c r="O586" s="54"/>
      <c r="P586" s="77"/>
      <c r="Q586" s="80">
        <f>K586</f>
        <v>3</v>
      </c>
      <c r="R586" s="23">
        <f>ROUND(Q586*N586,2)</f>
        <v>3143.01</v>
      </c>
      <c r="S586" s="22">
        <f>T586-R586</f>
        <v>628.59999999999991</v>
      </c>
      <c r="T586" s="73">
        <f>ROUND(Q586*N586*1.2,2)</f>
        <v>3771.61</v>
      </c>
      <c r="U586" s="68">
        <f>IF(Q586=0,"—",(Q586*N586*1.2)/Q586)</f>
        <v>1257.204</v>
      </c>
      <c r="V586" s="24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s="1" customFormat="1" ht="38.25" x14ac:dyDescent="0.2">
      <c r="B587" s="18"/>
      <c r="C587" s="45"/>
      <c r="D587" s="45"/>
      <c r="E587" s="47">
        <v>579</v>
      </c>
      <c r="F587" s="31" t="s">
        <v>1626</v>
      </c>
      <c r="G587" s="20" t="s">
        <v>24</v>
      </c>
      <c r="H587" s="19" t="s">
        <v>1917</v>
      </c>
      <c r="I587" s="20" t="s">
        <v>680</v>
      </c>
      <c r="J587" s="19" t="s">
        <v>11</v>
      </c>
      <c r="K587" s="21">
        <v>34</v>
      </c>
      <c r="L587" s="51" t="s">
        <v>26</v>
      </c>
      <c r="M587" s="62">
        <v>11658.6</v>
      </c>
      <c r="N587" s="63">
        <f>ROUND(M587*1.001/K587,2)</f>
        <v>343.24</v>
      </c>
      <c r="O587" s="54"/>
      <c r="P587" s="77"/>
      <c r="Q587" s="80">
        <f>K587</f>
        <v>34</v>
      </c>
      <c r="R587" s="23">
        <f>ROUND(Q587*N587,2)</f>
        <v>11670.16</v>
      </c>
      <c r="S587" s="22">
        <f>T587-R587</f>
        <v>2334.0300000000007</v>
      </c>
      <c r="T587" s="73">
        <f>ROUND(Q587*N587*1.2,2)</f>
        <v>14004.19</v>
      </c>
      <c r="U587" s="68">
        <f>IF(Q587=0,"—",(Q587*N587*1.2)/Q587)</f>
        <v>411.88799999999998</v>
      </c>
      <c r="V587" s="24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s="1" customFormat="1" ht="38.25" x14ac:dyDescent="0.2">
      <c r="B588" s="18"/>
      <c r="C588" s="45"/>
      <c r="D588" s="45"/>
      <c r="E588" s="47">
        <v>580</v>
      </c>
      <c r="F588" s="31" t="s">
        <v>1627</v>
      </c>
      <c r="G588" s="20" t="s">
        <v>24</v>
      </c>
      <c r="H588" s="19" t="s">
        <v>1917</v>
      </c>
      <c r="I588" s="20" t="s">
        <v>681</v>
      </c>
      <c r="J588" s="19" t="s">
        <v>11</v>
      </c>
      <c r="K588" s="21">
        <v>1</v>
      </c>
      <c r="L588" s="51" t="s">
        <v>26</v>
      </c>
      <c r="M588" s="62">
        <v>545</v>
      </c>
      <c r="N588" s="63">
        <f>ROUND(M588*1.001/K588,2)</f>
        <v>545.54999999999995</v>
      </c>
      <c r="O588" s="54"/>
      <c r="P588" s="77"/>
      <c r="Q588" s="80">
        <f>K588</f>
        <v>1</v>
      </c>
      <c r="R588" s="23">
        <f>ROUND(Q588*N588,2)</f>
        <v>545.54999999999995</v>
      </c>
      <c r="S588" s="22">
        <f>T588-R588</f>
        <v>109.11000000000001</v>
      </c>
      <c r="T588" s="73">
        <f>ROUND(Q588*N588*1.2,2)</f>
        <v>654.66</v>
      </c>
      <c r="U588" s="68">
        <f>IF(Q588=0,"—",(Q588*N588*1.2)/Q588)</f>
        <v>654.66</v>
      </c>
      <c r="V588" s="24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s="1" customFormat="1" ht="38.25" x14ac:dyDescent="0.2">
      <c r="B589" s="18"/>
      <c r="C589" s="45"/>
      <c r="D589" s="45"/>
      <c r="E589" s="47">
        <v>581</v>
      </c>
      <c r="F589" s="31" t="s">
        <v>1628</v>
      </c>
      <c r="G589" s="20" t="s">
        <v>24</v>
      </c>
      <c r="H589" s="19" t="s">
        <v>1917</v>
      </c>
      <c r="I589" s="20" t="s">
        <v>682</v>
      </c>
      <c r="J589" s="19" t="s">
        <v>11</v>
      </c>
      <c r="K589" s="21">
        <v>5</v>
      </c>
      <c r="L589" s="51" t="s">
        <v>26</v>
      </c>
      <c r="M589" s="62">
        <v>1373.95</v>
      </c>
      <c r="N589" s="63">
        <f>ROUND(M589*1.001/K589,2)</f>
        <v>275.06</v>
      </c>
      <c r="O589" s="54"/>
      <c r="P589" s="77"/>
      <c r="Q589" s="80">
        <f>K589</f>
        <v>5</v>
      </c>
      <c r="R589" s="23">
        <f>ROUND(Q589*N589,2)</f>
        <v>1375.3</v>
      </c>
      <c r="S589" s="22">
        <f>T589-R589</f>
        <v>275.05999999999995</v>
      </c>
      <c r="T589" s="73">
        <f>ROUND(Q589*N589*1.2,2)</f>
        <v>1650.36</v>
      </c>
      <c r="U589" s="68">
        <f>IF(Q589=0,"—",(Q589*N589*1.2)/Q589)</f>
        <v>330.072</v>
      </c>
      <c r="V589" s="24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s="1" customFormat="1" ht="38.25" x14ac:dyDescent="0.2">
      <c r="B590" s="18"/>
      <c r="C590" s="45"/>
      <c r="D590" s="45"/>
      <c r="E590" s="47">
        <v>582</v>
      </c>
      <c r="F590" s="31" t="s">
        <v>1629</v>
      </c>
      <c r="G590" s="20" t="s">
        <v>24</v>
      </c>
      <c r="H590" s="19" t="s">
        <v>1917</v>
      </c>
      <c r="I590" s="20" t="s">
        <v>115</v>
      </c>
      <c r="J590" s="19" t="s">
        <v>11</v>
      </c>
      <c r="K590" s="21">
        <v>14</v>
      </c>
      <c r="L590" s="51" t="s">
        <v>26</v>
      </c>
      <c r="M590" s="62">
        <v>74.06</v>
      </c>
      <c r="N590" s="63">
        <f>ROUND(M590*1.001/K590,2)</f>
        <v>5.3</v>
      </c>
      <c r="O590" s="54"/>
      <c r="P590" s="77"/>
      <c r="Q590" s="80">
        <f>K590</f>
        <v>14</v>
      </c>
      <c r="R590" s="23">
        <f>ROUND(Q590*N590,2)</f>
        <v>74.2</v>
      </c>
      <c r="S590" s="22">
        <f>T590-R590</f>
        <v>14.840000000000003</v>
      </c>
      <c r="T590" s="73">
        <f>ROUND(Q590*N590*1.2,2)</f>
        <v>89.04</v>
      </c>
      <c r="U590" s="68">
        <f>IF(Q590=0,"—",(Q590*N590*1.2)/Q590)</f>
        <v>6.36</v>
      </c>
      <c r="V590" s="24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s="1" customFormat="1" ht="38.25" x14ac:dyDescent="0.2">
      <c r="B591" s="18"/>
      <c r="C591" s="45"/>
      <c r="D591" s="45"/>
      <c r="E591" s="47">
        <v>583</v>
      </c>
      <c r="F591" s="31" t="s">
        <v>1630</v>
      </c>
      <c r="G591" s="20" t="s">
        <v>24</v>
      </c>
      <c r="H591" s="19" t="s">
        <v>1917</v>
      </c>
      <c r="I591" s="20" t="s">
        <v>116</v>
      </c>
      <c r="J591" s="19" t="s">
        <v>11</v>
      </c>
      <c r="K591" s="21">
        <v>25</v>
      </c>
      <c r="L591" s="51" t="s">
        <v>26</v>
      </c>
      <c r="M591" s="62">
        <v>132.25</v>
      </c>
      <c r="N591" s="63">
        <f>ROUND(M591*1.001/K591,2)</f>
        <v>5.3</v>
      </c>
      <c r="O591" s="54"/>
      <c r="P591" s="77"/>
      <c r="Q591" s="80">
        <f>K591</f>
        <v>25</v>
      </c>
      <c r="R591" s="23">
        <f>ROUND(Q591*N591,2)</f>
        <v>132.5</v>
      </c>
      <c r="S591" s="22">
        <f>T591-R591</f>
        <v>26.5</v>
      </c>
      <c r="T591" s="73">
        <f>ROUND(Q591*N591*1.2,2)</f>
        <v>159</v>
      </c>
      <c r="U591" s="68">
        <f>IF(Q591=0,"—",(Q591*N591*1.2)/Q591)</f>
        <v>6.36</v>
      </c>
      <c r="V591" s="24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s="1" customFormat="1" ht="38.25" x14ac:dyDescent="0.2">
      <c r="B592" s="18"/>
      <c r="C592" s="45"/>
      <c r="D592" s="45"/>
      <c r="E592" s="47">
        <v>584</v>
      </c>
      <c r="F592" s="31" t="s">
        <v>1631</v>
      </c>
      <c r="G592" s="20" t="s">
        <v>24</v>
      </c>
      <c r="H592" s="19" t="s">
        <v>1917</v>
      </c>
      <c r="I592" s="20" t="s">
        <v>117</v>
      </c>
      <c r="J592" s="19" t="s">
        <v>11</v>
      </c>
      <c r="K592" s="21">
        <v>15</v>
      </c>
      <c r="L592" s="51" t="s">
        <v>26</v>
      </c>
      <c r="M592" s="62">
        <v>79.349999999999994</v>
      </c>
      <c r="N592" s="63">
        <f>ROUND(M592*1.001/K592,2)</f>
        <v>5.3</v>
      </c>
      <c r="O592" s="54"/>
      <c r="P592" s="77"/>
      <c r="Q592" s="80">
        <f>K592</f>
        <v>15</v>
      </c>
      <c r="R592" s="23">
        <f>ROUND(Q592*N592,2)</f>
        <v>79.5</v>
      </c>
      <c r="S592" s="22">
        <f>T592-R592</f>
        <v>15.900000000000006</v>
      </c>
      <c r="T592" s="73">
        <f>ROUND(Q592*N592*1.2,2)</f>
        <v>95.4</v>
      </c>
      <c r="U592" s="68">
        <f>IF(Q592=0,"—",(Q592*N592*1.2)/Q592)</f>
        <v>6.3599999999999994</v>
      </c>
      <c r="V592" s="24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s="1" customFormat="1" ht="38.25" x14ac:dyDescent="0.2">
      <c r="B593" s="18"/>
      <c r="C593" s="45"/>
      <c r="D593" s="45"/>
      <c r="E593" s="47">
        <v>585</v>
      </c>
      <c r="F593" s="31" t="s">
        <v>1632</v>
      </c>
      <c r="G593" s="20" t="s">
        <v>24</v>
      </c>
      <c r="H593" s="19" t="s">
        <v>1917</v>
      </c>
      <c r="I593" s="20" t="s">
        <v>683</v>
      </c>
      <c r="J593" s="19" t="s">
        <v>11</v>
      </c>
      <c r="K593" s="21">
        <v>35</v>
      </c>
      <c r="L593" s="51" t="s">
        <v>26</v>
      </c>
      <c r="M593" s="62">
        <v>26775</v>
      </c>
      <c r="N593" s="63">
        <f>ROUND(M593*1.001/K593,2)</f>
        <v>765.77</v>
      </c>
      <c r="O593" s="54"/>
      <c r="P593" s="77"/>
      <c r="Q593" s="80">
        <f>K593</f>
        <v>35</v>
      </c>
      <c r="R593" s="23">
        <f>ROUND(Q593*N593,2)</f>
        <v>26801.95</v>
      </c>
      <c r="S593" s="22">
        <f>T593-R593</f>
        <v>5360.3899999999994</v>
      </c>
      <c r="T593" s="73">
        <f>ROUND(Q593*N593*1.2,2)</f>
        <v>32162.34</v>
      </c>
      <c r="U593" s="68">
        <f>IF(Q593=0,"—",(Q593*N593*1.2)/Q593)</f>
        <v>918.92399999999998</v>
      </c>
      <c r="V593" s="24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s="1" customFormat="1" ht="38.25" x14ac:dyDescent="0.2">
      <c r="B594" s="18"/>
      <c r="C594" s="45"/>
      <c r="D594" s="45"/>
      <c r="E594" s="47">
        <v>586</v>
      </c>
      <c r="F594" s="31" t="s">
        <v>1633</v>
      </c>
      <c r="G594" s="20" t="s">
        <v>24</v>
      </c>
      <c r="H594" s="19" t="s">
        <v>1917</v>
      </c>
      <c r="I594" s="20" t="s">
        <v>684</v>
      </c>
      <c r="J594" s="19" t="s">
        <v>11</v>
      </c>
      <c r="K594" s="21">
        <v>13</v>
      </c>
      <c r="L594" s="51" t="s">
        <v>26</v>
      </c>
      <c r="M594" s="62">
        <v>1053.3900000000001</v>
      </c>
      <c r="N594" s="63">
        <f>ROUND(M594*1.001/K594,2)</f>
        <v>81.11</v>
      </c>
      <c r="O594" s="54"/>
      <c r="P594" s="77"/>
      <c r="Q594" s="80">
        <f>K594</f>
        <v>13</v>
      </c>
      <c r="R594" s="23">
        <f>ROUND(Q594*N594,2)</f>
        <v>1054.43</v>
      </c>
      <c r="S594" s="22">
        <f>T594-R594</f>
        <v>210.88999999999987</v>
      </c>
      <c r="T594" s="73">
        <f>ROUND(Q594*N594*1.2,2)</f>
        <v>1265.32</v>
      </c>
      <c r="U594" s="68">
        <f>IF(Q594=0,"—",(Q594*N594*1.2)/Q594)</f>
        <v>97.332000000000008</v>
      </c>
      <c r="V594" s="24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s="1" customFormat="1" ht="38.25" x14ac:dyDescent="0.2">
      <c r="B595" s="18"/>
      <c r="C595" s="45"/>
      <c r="D595" s="45"/>
      <c r="E595" s="47">
        <v>587</v>
      </c>
      <c r="F595" s="31" t="s">
        <v>1634</v>
      </c>
      <c r="G595" s="20" t="s">
        <v>24</v>
      </c>
      <c r="H595" s="19" t="s">
        <v>1917</v>
      </c>
      <c r="I595" s="20" t="s">
        <v>685</v>
      </c>
      <c r="J595" s="19" t="s">
        <v>11</v>
      </c>
      <c r="K595" s="21">
        <v>15</v>
      </c>
      <c r="L595" s="51" t="s">
        <v>26</v>
      </c>
      <c r="M595" s="62">
        <v>1041.9000000000001</v>
      </c>
      <c r="N595" s="63">
        <f>ROUND(M595*1.001/K595,2)</f>
        <v>69.53</v>
      </c>
      <c r="O595" s="54"/>
      <c r="P595" s="77"/>
      <c r="Q595" s="80">
        <f>K595</f>
        <v>15</v>
      </c>
      <c r="R595" s="23">
        <f>ROUND(Q595*N595,2)</f>
        <v>1042.95</v>
      </c>
      <c r="S595" s="22">
        <f>T595-R595</f>
        <v>208.58999999999992</v>
      </c>
      <c r="T595" s="73">
        <f>ROUND(Q595*N595*1.2,2)</f>
        <v>1251.54</v>
      </c>
      <c r="U595" s="68">
        <f>IF(Q595=0,"—",(Q595*N595*1.2)/Q595)</f>
        <v>83.435999999999993</v>
      </c>
      <c r="V595" s="24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s="1" customFormat="1" ht="38.25" x14ac:dyDescent="0.2">
      <c r="B596" s="18"/>
      <c r="C596" s="45"/>
      <c r="D596" s="45"/>
      <c r="E596" s="47">
        <v>588</v>
      </c>
      <c r="F596" s="31" t="s">
        <v>1635</v>
      </c>
      <c r="G596" s="20" t="s">
        <v>24</v>
      </c>
      <c r="H596" s="19" t="s">
        <v>1917</v>
      </c>
      <c r="I596" s="20" t="s">
        <v>686</v>
      </c>
      <c r="J596" s="19" t="s">
        <v>11</v>
      </c>
      <c r="K596" s="21">
        <v>53</v>
      </c>
      <c r="L596" s="51" t="s">
        <v>26</v>
      </c>
      <c r="M596" s="62">
        <v>5649.8</v>
      </c>
      <c r="N596" s="63">
        <f>ROUND(M596*1.001/K596,2)</f>
        <v>106.71</v>
      </c>
      <c r="O596" s="54"/>
      <c r="P596" s="77"/>
      <c r="Q596" s="80">
        <f>K596</f>
        <v>53</v>
      </c>
      <c r="R596" s="23">
        <f>ROUND(Q596*N596,2)</f>
        <v>5655.63</v>
      </c>
      <c r="S596" s="22">
        <f>T596-R596</f>
        <v>1131.1300000000001</v>
      </c>
      <c r="T596" s="73">
        <f>ROUND(Q596*N596*1.2,2)</f>
        <v>6786.76</v>
      </c>
      <c r="U596" s="68">
        <f>IF(Q596=0,"—",(Q596*N596*1.2)/Q596)</f>
        <v>128.05199999999999</v>
      </c>
      <c r="V596" s="24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s="1" customFormat="1" ht="38.25" x14ac:dyDescent="0.2">
      <c r="B597" s="18"/>
      <c r="C597" s="45"/>
      <c r="D597" s="45"/>
      <c r="E597" s="47">
        <v>589</v>
      </c>
      <c r="F597" s="31" t="s">
        <v>1636</v>
      </c>
      <c r="G597" s="20" t="s">
        <v>24</v>
      </c>
      <c r="H597" s="19" t="s">
        <v>1917</v>
      </c>
      <c r="I597" s="20" t="s">
        <v>687</v>
      </c>
      <c r="J597" s="19" t="s">
        <v>11</v>
      </c>
      <c r="K597" s="21">
        <v>19</v>
      </c>
      <c r="L597" s="51" t="s">
        <v>26</v>
      </c>
      <c r="M597" s="62">
        <v>547.39</v>
      </c>
      <c r="N597" s="63">
        <f>ROUND(M597*1.001/K597,2)</f>
        <v>28.84</v>
      </c>
      <c r="O597" s="54"/>
      <c r="P597" s="77"/>
      <c r="Q597" s="80">
        <f>K597</f>
        <v>19</v>
      </c>
      <c r="R597" s="23">
        <f>ROUND(Q597*N597,2)</f>
        <v>547.96</v>
      </c>
      <c r="S597" s="22">
        <f>T597-R597</f>
        <v>109.58999999999992</v>
      </c>
      <c r="T597" s="73">
        <f>ROUND(Q597*N597*1.2,2)</f>
        <v>657.55</v>
      </c>
      <c r="U597" s="68">
        <f>IF(Q597=0,"—",(Q597*N597*1.2)/Q597)</f>
        <v>34.608000000000004</v>
      </c>
      <c r="V597" s="24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s="1" customFormat="1" ht="38.25" x14ac:dyDescent="0.2">
      <c r="B598" s="18"/>
      <c r="C598" s="45"/>
      <c r="D598" s="45"/>
      <c r="E598" s="47">
        <v>590</v>
      </c>
      <c r="F598" s="31" t="s">
        <v>1637</v>
      </c>
      <c r="G598" s="20" t="s">
        <v>24</v>
      </c>
      <c r="H598" s="19" t="s">
        <v>1917</v>
      </c>
      <c r="I598" s="20" t="s">
        <v>118</v>
      </c>
      <c r="J598" s="19" t="s">
        <v>11</v>
      </c>
      <c r="K598" s="21">
        <v>5</v>
      </c>
      <c r="L598" s="51" t="s">
        <v>26</v>
      </c>
      <c r="M598" s="62">
        <v>736.6</v>
      </c>
      <c r="N598" s="63">
        <f>ROUND(M598*1.001/K598,2)</f>
        <v>147.47</v>
      </c>
      <c r="O598" s="54"/>
      <c r="P598" s="77"/>
      <c r="Q598" s="80">
        <f>K598</f>
        <v>5</v>
      </c>
      <c r="R598" s="23">
        <f>ROUND(Q598*N598,2)</f>
        <v>737.35</v>
      </c>
      <c r="S598" s="22">
        <f>T598-R598</f>
        <v>147.47000000000003</v>
      </c>
      <c r="T598" s="73">
        <f>ROUND(Q598*N598*1.2,2)</f>
        <v>884.82</v>
      </c>
      <c r="U598" s="68">
        <f>IF(Q598=0,"—",(Q598*N598*1.2)/Q598)</f>
        <v>176.964</v>
      </c>
      <c r="V598" s="24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s="1" customFormat="1" ht="38.25" x14ac:dyDescent="0.2">
      <c r="B599" s="18"/>
      <c r="C599" s="45"/>
      <c r="D599" s="45"/>
      <c r="E599" s="47">
        <v>591</v>
      </c>
      <c r="F599" s="31" t="s">
        <v>1638</v>
      </c>
      <c r="G599" s="20" t="s">
        <v>24</v>
      </c>
      <c r="H599" s="19" t="s">
        <v>1917</v>
      </c>
      <c r="I599" s="20" t="s">
        <v>688</v>
      </c>
      <c r="J599" s="19" t="s">
        <v>11</v>
      </c>
      <c r="K599" s="21">
        <v>2</v>
      </c>
      <c r="L599" s="51" t="s">
        <v>26</v>
      </c>
      <c r="M599" s="62">
        <v>89.7</v>
      </c>
      <c r="N599" s="63">
        <f>ROUND(M599*1.001/K599,2)</f>
        <v>44.89</v>
      </c>
      <c r="O599" s="54"/>
      <c r="P599" s="77"/>
      <c r="Q599" s="80">
        <f>K599</f>
        <v>2</v>
      </c>
      <c r="R599" s="23">
        <f>ROUND(Q599*N599,2)</f>
        <v>89.78</v>
      </c>
      <c r="S599" s="22">
        <f>T599-R599</f>
        <v>17.959999999999994</v>
      </c>
      <c r="T599" s="73">
        <f>ROUND(Q599*N599*1.2,2)</f>
        <v>107.74</v>
      </c>
      <c r="U599" s="68">
        <f>IF(Q599=0,"—",(Q599*N599*1.2)/Q599)</f>
        <v>53.868000000000002</v>
      </c>
      <c r="V599" s="24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s="1" customFormat="1" ht="38.25" x14ac:dyDescent="0.2">
      <c r="B600" s="18"/>
      <c r="C600" s="45"/>
      <c r="D600" s="45"/>
      <c r="E600" s="47">
        <v>592</v>
      </c>
      <c r="F600" s="31" t="s">
        <v>1639</v>
      </c>
      <c r="G600" s="20" t="s">
        <v>24</v>
      </c>
      <c r="H600" s="19" t="s">
        <v>1917</v>
      </c>
      <c r="I600" s="20" t="s">
        <v>689</v>
      </c>
      <c r="J600" s="19" t="s">
        <v>11</v>
      </c>
      <c r="K600" s="21">
        <v>1</v>
      </c>
      <c r="L600" s="51" t="s">
        <v>26</v>
      </c>
      <c r="M600" s="62">
        <v>62.5</v>
      </c>
      <c r="N600" s="63">
        <f>ROUND(M600*1.001/K600,2)</f>
        <v>62.56</v>
      </c>
      <c r="O600" s="54"/>
      <c r="P600" s="77"/>
      <c r="Q600" s="80">
        <f>K600</f>
        <v>1</v>
      </c>
      <c r="R600" s="23">
        <f>ROUND(Q600*N600,2)</f>
        <v>62.56</v>
      </c>
      <c r="S600" s="22">
        <f>T600-R600</f>
        <v>12.509999999999991</v>
      </c>
      <c r="T600" s="73">
        <f>ROUND(Q600*N600*1.2,2)</f>
        <v>75.069999999999993</v>
      </c>
      <c r="U600" s="68">
        <f>IF(Q600=0,"—",(Q600*N600*1.2)/Q600)</f>
        <v>75.072000000000003</v>
      </c>
      <c r="V600" s="24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s="1" customFormat="1" ht="38.25" x14ac:dyDescent="0.2">
      <c r="B601" s="18"/>
      <c r="C601" s="45"/>
      <c r="D601" s="45"/>
      <c r="E601" s="47">
        <v>593</v>
      </c>
      <c r="F601" s="31" t="s">
        <v>1640</v>
      </c>
      <c r="G601" s="20" t="s">
        <v>24</v>
      </c>
      <c r="H601" s="19" t="s">
        <v>1917</v>
      </c>
      <c r="I601" s="20" t="s">
        <v>690</v>
      </c>
      <c r="J601" s="19" t="s">
        <v>11</v>
      </c>
      <c r="K601" s="21">
        <v>15</v>
      </c>
      <c r="L601" s="51" t="s">
        <v>26</v>
      </c>
      <c r="M601" s="62">
        <v>1716</v>
      </c>
      <c r="N601" s="63">
        <f>ROUND(M601*1.001/K601,2)</f>
        <v>114.51</v>
      </c>
      <c r="O601" s="54"/>
      <c r="P601" s="77"/>
      <c r="Q601" s="80">
        <f>K601</f>
        <v>15</v>
      </c>
      <c r="R601" s="23">
        <f>ROUND(Q601*N601,2)</f>
        <v>1717.65</v>
      </c>
      <c r="S601" s="22">
        <f>T601-R601</f>
        <v>343.52999999999975</v>
      </c>
      <c r="T601" s="73">
        <f>ROUND(Q601*N601*1.2,2)</f>
        <v>2061.1799999999998</v>
      </c>
      <c r="U601" s="68">
        <f>IF(Q601=0,"—",(Q601*N601*1.2)/Q601)</f>
        <v>137.41199999999998</v>
      </c>
      <c r="V601" s="24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s="1" customFormat="1" ht="38.25" x14ac:dyDescent="0.2">
      <c r="B602" s="18"/>
      <c r="C602" s="45"/>
      <c r="D602" s="45"/>
      <c r="E602" s="47">
        <v>594</v>
      </c>
      <c r="F602" s="31" t="s">
        <v>1641</v>
      </c>
      <c r="G602" s="20" t="s">
        <v>24</v>
      </c>
      <c r="H602" s="19" t="s">
        <v>1917</v>
      </c>
      <c r="I602" s="20" t="s">
        <v>691</v>
      </c>
      <c r="J602" s="19" t="s">
        <v>11</v>
      </c>
      <c r="K602" s="21">
        <v>17</v>
      </c>
      <c r="L602" s="51" t="s">
        <v>26</v>
      </c>
      <c r="M602" s="62">
        <v>57915.26</v>
      </c>
      <c r="N602" s="63">
        <f>ROUND(M602*1.001/K602,2)</f>
        <v>3410.19</v>
      </c>
      <c r="O602" s="54"/>
      <c r="P602" s="77"/>
      <c r="Q602" s="80">
        <f>K602</f>
        <v>17</v>
      </c>
      <c r="R602" s="23">
        <f>ROUND(Q602*N602,2)</f>
        <v>57973.23</v>
      </c>
      <c r="S602" s="22">
        <f>T602-R602</f>
        <v>11594.650000000001</v>
      </c>
      <c r="T602" s="73">
        <f>ROUND(Q602*N602*1.2,2)</f>
        <v>69567.88</v>
      </c>
      <c r="U602" s="68">
        <f>IF(Q602=0,"—",(Q602*N602*1.2)/Q602)</f>
        <v>4092.2280000000001</v>
      </c>
      <c r="V602" s="24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s="1" customFormat="1" ht="38.25" x14ac:dyDescent="0.2">
      <c r="B603" s="18"/>
      <c r="C603" s="45"/>
      <c r="D603" s="45"/>
      <c r="E603" s="47">
        <v>595</v>
      </c>
      <c r="F603" s="31" t="s">
        <v>1642</v>
      </c>
      <c r="G603" s="20" t="s">
        <v>24</v>
      </c>
      <c r="H603" s="19" t="s">
        <v>1917</v>
      </c>
      <c r="I603" s="20" t="s">
        <v>692</v>
      </c>
      <c r="J603" s="19" t="s">
        <v>11</v>
      </c>
      <c r="K603" s="21">
        <v>15</v>
      </c>
      <c r="L603" s="51" t="s">
        <v>26</v>
      </c>
      <c r="M603" s="62">
        <v>761.25</v>
      </c>
      <c r="N603" s="63">
        <f>ROUND(M603*1.001/K603,2)</f>
        <v>50.8</v>
      </c>
      <c r="O603" s="54"/>
      <c r="P603" s="77"/>
      <c r="Q603" s="80">
        <f>K603</f>
        <v>15</v>
      </c>
      <c r="R603" s="23">
        <f>ROUND(Q603*N603,2)</f>
        <v>762</v>
      </c>
      <c r="S603" s="22">
        <f>T603-R603</f>
        <v>152.39999999999998</v>
      </c>
      <c r="T603" s="73">
        <f>ROUND(Q603*N603*1.2,2)</f>
        <v>914.4</v>
      </c>
      <c r="U603" s="68">
        <f>IF(Q603=0,"—",(Q603*N603*1.2)/Q603)</f>
        <v>60.96</v>
      </c>
      <c r="V603" s="24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s="1" customFormat="1" ht="38.25" x14ac:dyDescent="0.2">
      <c r="B604" s="18"/>
      <c r="C604" s="45"/>
      <c r="D604" s="45"/>
      <c r="E604" s="47">
        <v>596</v>
      </c>
      <c r="F604" s="31" t="s">
        <v>1643</v>
      </c>
      <c r="G604" s="20" t="s">
        <v>24</v>
      </c>
      <c r="H604" s="19" t="s">
        <v>1917</v>
      </c>
      <c r="I604" s="20" t="s">
        <v>119</v>
      </c>
      <c r="J604" s="19" t="s">
        <v>11</v>
      </c>
      <c r="K604" s="21">
        <v>7</v>
      </c>
      <c r="L604" s="51" t="s">
        <v>26</v>
      </c>
      <c r="M604" s="62">
        <v>2953.44</v>
      </c>
      <c r="N604" s="63">
        <f>ROUND(M604*1.001/K604,2)</f>
        <v>422.34</v>
      </c>
      <c r="O604" s="54"/>
      <c r="P604" s="77"/>
      <c r="Q604" s="80">
        <f>K604</f>
        <v>7</v>
      </c>
      <c r="R604" s="23">
        <f>ROUND(Q604*N604,2)</f>
        <v>2956.38</v>
      </c>
      <c r="S604" s="22">
        <f>T604-R604</f>
        <v>591.27999999999975</v>
      </c>
      <c r="T604" s="73">
        <f>ROUND(Q604*N604*1.2,2)</f>
        <v>3547.66</v>
      </c>
      <c r="U604" s="68">
        <f>IF(Q604=0,"—",(Q604*N604*1.2)/Q604)</f>
        <v>506.80799999999994</v>
      </c>
      <c r="V604" s="24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s="1" customFormat="1" ht="38.25" x14ac:dyDescent="0.2">
      <c r="B605" s="18"/>
      <c r="C605" s="45"/>
      <c r="D605" s="45"/>
      <c r="E605" s="47">
        <v>597</v>
      </c>
      <c r="F605" s="31" t="s">
        <v>1644</v>
      </c>
      <c r="G605" s="20" t="s">
        <v>24</v>
      </c>
      <c r="H605" s="19" t="s">
        <v>1917</v>
      </c>
      <c r="I605" s="20" t="s">
        <v>693</v>
      </c>
      <c r="J605" s="19" t="s">
        <v>11</v>
      </c>
      <c r="K605" s="21">
        <v>7</v>
      </c>
      <c r="L605" s="51" t="s">
        <v>26</v>
      </c>
      <c r="M605" s="62">
        <v>2535.12</v>
      </c>
      <c r="N605" s="63">
        <f>ROUND(M605*1.001/K605,2)</f>
        <v>362.52</v>
      </c>
      <c r="O605" s="54"/>
      <c r="P605" s="77"/>
      <c r="Q605" s="80">
        <f>K605</f>
        <v>7</v>
      </c>
      <c r="R605" s="23">
        <f>ROUND(Q605*N605,2)</f>
        <v>2537.64</v>
      </c>
      <c r="S605" s="22">
        <f>T605-R605</f>
        <v>507.5300000000002</v>
      </c>
      <c r="T605" s="73">
        <f>ROUND(Q605*N605*1.2,2)</f>
        <v>3045.17</v>
      </c>
      <c r="U605" s="68">
        <f>IF(Q605=0,"—",(Q605*N605*1.2)/Q605)</f>
        <v>435.02399999999994</v>
      </c>
      <c r="V605" s="24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s="1" customFormat="1" ht="38.25" x14ac:dyDescent="0.2">
      <c r="B606" s="18"/>
      <c r="C606" s="45"/>
      <c r="D606" s="45"/>
      <c r="E606" s="47">
        <v>598</v>
      </c>
      <c r="F606" s="31" t="s">
        <v>1645</v>
      </c>
      <c r="G606" s="20" t="s">
        <v>24</v>
      </c>
      <c r="H606" s="19" t="s">
        <v>1917</v>
      </c>
      <c r="I606" s="20" t="s">
        <v>694</v>
      </c>
      <c r="J606" s="19" t="s">
        <v>11</v>
      </c>
      <c r="K606" s="21">
        <v>5</v>
      </c>
      <c r="L606" s="51" t="s">
        <v>26</v>
      </c>
      <c r="M606" s="62">
        <v>771.2</v>
      </c>
      <c r="N606" s="63">
        <f>ROUND(M606*1.001/K606,2)</f>
        <v>154.38999999999999</v>
      </c>
      <c r="O606" s="54"/>
      <c r="P606" s="77"/>
      <c r="Q606" s="80">
        <f>K606</f>
        <v>5</v>
      </c>
      <c r="R606" s="23">
        <f>ROUND(Q606*N606,2)</f>
        <v>771.95</v>
      </c>
      <c r="S606" s="22">
        <f>T606-R606</f>
        <v>154.38999999999999</v>
      </c>
      <c r="T606" s="73">
        <f>ROUND(Q606*N606*1.2,2)</f>
        <v>926.34</v>
      </c>
      <c r="U606" s="68">
        <f>IF(Q606=0,"—",(Q606*N606*1.2)/Q606)</f>
        <v>185.26799999999997</v>
      </c>
      <c r="V606" s="24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s="1" customFormat="1" ht="38.25" x14ac:dyDescent="0.2">
      <c r="B607" s="18"/>
      <c r="C607" s="45"/>
      <c r="D607" s="45"/>
      <c r="E607" s="47">
        <v>599</v>
      </c>
      <c r="F607" s="31" t="s">
        <v>1646</v>
      </c>
      <c r="G607" s="20" t="s">
        <v>24</v>
      </c>
      <c r="H607" s="19" t="s">
        <v>1917</v>
      </c>
      <c r="I607" s="20" t="s">
        <v>695</v>
      </c>
      <c r="J607" s="19" t="s">
        <v>11</v>
      </c>
      <c r="K607" s="21">
        <v>3</v>
      </c>
      <c r="L607" s="51" t="s">
        <v>26</v>
      </c>
      <c r="M607" s="62">
        <v>1589.01</v>
      </c>
      <c r="N607" s="63">
        <f>ROUND(M607*1.001/K607,2)</f>
        <v>530.20000000000005</v>
      </c>
      <c r="O607" s="54"/>
      <c r="P607" s="77"/>
      <c r="Q607" s="80">
        <f>K607</f>
        <v>3</v>
      </c>
      <c r="R607" s="23">
        <f>ROUND(Q607*N607,2)</f>
        <v>1590.6</v>
      </c>
      <c r="S607" s="22">
        <f>T607-R607</f>
        <v>318.12000000000012</v>
      </c>
      <c r="T607" s="73">
        <f>ROUND(Q607*N607*1.2,2)</f>
        <v>1908.72</v>
      </c>
      <c r="U607" s="68">
        <f>IF(Q607=0,"—",(Q607*N607*1.2)/Q607)</f>
        <v>636.24</v>
      </c>
      <c r="V607" s="24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s="1" customFormat="1" ht="38.25" x14ac:dyDescent="0.2">
      <c r="B608" s="18"/>
      <c r="C608" s="45"/>
      <c r="D608" s="45"/>
      <c r="E608" s="47">
        <v>600</v>
      </c>
      <c r="F608" s="31" t="s">
        <v>1647</v>
      </c>
      <c r="G608" s="20" t="s">
        <v>24</v>
      </c>
      <c r="H608" s="19" t="s">
        <v>1917</v>
      </c>
      <c r="I608" s="20" t="s">
        <v>120</v>
      </c>
      <c r="J608" s="19" t="s">
        <v>11</v>
      </c>
      <c r="K608" s="21">
        <v>7</v>
      </c>
      <c r="L608" s="51" t="s">
        <v>26</v>
      </c>
      <c r="M608" s="62">
        <v>2550.87</v>
      </c>
      <c r="N608" s="63">
        <f>ROUND(M608*1.001/K608,2)</f>
        <v>364.77</v>
      </c>
      <c r="O608" s="54"/>
      <c r="P608" s="77"/>
      <c r="Q608" s="80">
        <f>K608</f>
        <v>7</v>
      </c>
      <c r="R608" s="23">
        <f>ROUND(Q608*N608,2)</f>
        <v>2553.39</v>
      </c>
      <c r="S608" s="22">
        <f>T608-R608</f>
        <v>510.68000000000029</v>
      </c>
      <c r="T608" s="73">
        <f>ROUND(Q608*N608*1.2,2)</f>
        <v>3064.07</v>
      </c>
      <c r="U608" s="68">
        <f>IF(Q608=0,"—",(Q608*N608*1.2)/Q608)</f>
        <v>437.72399999999999</v>
      </c>
      <c r="V608" s="24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s="1" customFormat="1" ht="38.25" x14ac:dyDescent="0.2">
      <c r="B609" s="18"/>
      <c r="C609" s="45"/>
      <c r="D609" s="45"/>
      <c r="E609" s="47">
        <v>601</v>
      </c>
      <c r="F609" s="31" t="s">
        <v>1648</v>
      </c>
      <c r="G609" s="20" t="s">
        <v>24</v>
      </c>
      <c r="H609" s="19" t="s">
        <v>1917</v>
      </c>
      <c r="I609" s="20" t="s">
        <v>121</v>
      </c>
      <c r="J609" s="19" t="s">
        <v>11</v>
      </c>
      <c r="K609" s="21">
        <v>8</v>
      </c>
      <c r="L609" s="51" t="s">
        <v>26</v>
      </c>
      <c r="M609" s="62">
        <v>3728.8</v>
      </c>
      <c r="N609" s="63">
        <f>ROUND(M609*1.001/K609,2)</f>
        <v>466.57</v>
      </c>
      <c r="O609" s="54"/>
      <c r="P609" s="77"/>
      <c r="Q609" s="80">
        <f>K609</f>
        <v>8</v>
      </c>
      <c r="R609" s="23">
        <f>ROUND(Q609*N609,2)</f>
        <v>3732.56</v>
      </c>
      <c r="S609" s="22">
        <f>T609-R609</f>
        <v>746.50999999999976</v>
      </c>
      <c r="T609" s="73">
        <f>ROUND(Q609*N609*1.2,2)</f>
        <v>4479.07</v>
      </c>
      <c r="U609" s="68">
        <f>IF(Q609=0,"—",(Q609*N609*1.2)/Q609)</f>
        <v>559.88400000000001</v>
      </c>
      <c r="V609" s="24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s="1" customFormat="1" ht="38.25" x14ac:dyDescent="0.2">
      <c r="B610" s="18"/>
      <c r="C610" s="45"/>
      <c r="D610" s="45"/>
      <c r="E610" s="47">
        <v>602</v>
      </c>
      <c r="F610" s="31" t="s">
        <v>1649</v>
      </c>
      <c r="G610" s="20" t="s">
        <v>1650</v>
      </c>
      <c r="H610" s="19" t="s">
        <v>1917</v>
      </c>
      <c r="I610" s="20" t="s">
        <v>696</v>
      </c>
      <c r="J610" s="19" t="s">
        <v>11</v>
      </c>
      <c r="K610" s="21">
        <v>50</v>
      </c>
      <c r="L610" s="51" t="s">
        <v>26</v>
      </c>
      <c r="M610" s="62">
        <v>11229</v>
      </c>
      <c r="N610" s="63">
        <f>ROUND(M610*1.001/K610,2)</f>
        <v>224.8</v>
      </c>
      <c r="O610" s="54"/>
      <c r="P610" s="77"/>
      <c r="Q610" s="80">
        <f>K610</f>
        <v>50</v>
      </c>
      <c r="R610" s="23">
        <f>ROUND(Q610*N610,2)</f>
        <v>11240</v>
      </c>
      <c r="S610" s="22">
        <f>T610-R610</f>
        <v>2248</v>
      </c>
      <c r="T610" s="73">
        <f>ROUND(Q610*N610*1.2,2)</f>
        <v>13488</v>
      </c>
      <c r="U610" s="68">
        <f>IF(Q610=0,"—",(Q610*N610*1.2)/Q610)</f>
        <v>269.76</v>
      </c>
      <c r="V610" s="24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s="1" customFormat="1" ht="38.25" x14ac:dyDescent="0.2">
      <c r="B611" s="18"/>
      <c r="C611" s="45"/>
      <c r="D611" s="45"/>
      <c r="E611" s="47">
        <v>603</v>
      </c>
      <c r="F611" s="31" t="s">
        <v>1651</v>
      </c>
      <c r="G611" s="20" t="s">
        <v>24</v>
      </c>
      <c r="H611" s="19" t="s">
        <v>1917</v>
      </c>
      <c r="I611" s="20" t="s">
        <v>697</v>
      </c>
      <c r="J611" s="19" t="s">
        <v>11</v>
      </c>
      <c r="K611" s="21">
        <v>3</v>
      </c>
      <c r="L611" s="51" t="s">
        <v>26</v>
      </c>
      <c r="M611" s="62">
        <v>2541</v>
      </c>
      <c r="N611" s="63">
        <f>ROUND(M611*1.001/K611,2)</f>
        <v>847.85</v>
      </c>
      <c r="O611" s="54"/>
      <c r="P611" s="77"/>
      <c r="Q611" s="80">
        <f>K611</f>
        <v>3</v>
      </c>
      <c r="R611" s="23">
        <f>ROUND(Q611*N611,2)</f>
        <v>2543.5500000000002</v>
      </c>
      <c r="S611" s="22">
        <f>T611-R611</f>
        <v>508.71000000000004</v>
      </c>
      <c r="T611" s="73">
        <f>ROUND(Q611*N611*1.2,2)</f>
        <v>3052.26</v>
      </c>
      <c r="U611" s="68">
        <f>IF(Q611=0,"—",(Q611*N611*1.2)/Q611)</f>
        <v>1017.4200000000001</v>
      </c>
      <c r="V611" s="24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s="1" customFormat="1" ht="38.25" x14ac:dyDescent="0.2">
      <c r="B612" s="18"/>
      <c r="C612" s="45"/>
      <c r="D612" s="45"/>
      <c r="E612" s="47">
        <v>604</v>
      </c>
      <c r="F612" s="31" t="s">
        <v>1652</v>
      </c>
      <c r="G612" s="20" t="s">
        <v>1653</v>
      </c>
      <c r="H612" s="19" t="s">
        <v>1917</v>
      </c>
      <c r="I612" s="20" t="s">
        <v>698</v>
      </c>
      <c r="J612" s="19" t="s">
        <v>11</v>
      </c>
      <c r="K612" s="21">
        <v>43</v>
      </c>
      <c r="L612" s="51" t="s">
        <v>26</v>
      </c>
      <c r="M612" s="62">
        <v>34436.550000000003</v>
      </c>
      <c r="N612" s="63">
        <f>ROUND(M612*1.001/K612,2)</f>
        <v>801.65</v>
      </c>
      <c r="O612" s="54"/>
      <c r="P612" s="77"/>
      <c r="Q612" s="80">
        <f>K612</f>
        <v>43</v>
      </c>
      <c r="R612" s="23">
        <f>ROUND(Q612*N612,2)</f>
        <v>34470.949999999997</v>
      </c>
      <c r="S612" s="22">
        <f>T612-R612</f>
        <v>6894.1900000000023</v>
      </c>
      <c r="T612" s="73">
        <f>ROUND(Q612*N612*1.2,2)</f>
        <v>41365.14</v>
      </c>
      <c r="U612" s="68">
        <f>IF(Q612=0,"—",(Q612*N612*1.2)/Q612)</f>
        <v>961.97999999999979</v>
      </c>
      <c r="V612" s="24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s="1" customFormat="1" ht="38.25" x14ac:dyDescent="0.2">
      <c r="B613" s="18"/>
      <c r="C613" s="45"/>
      <c r="D613" s="45"/>
      <c r="E613" s="47">
        <v>605</v>
      </c>
      <c r="F613" s="31" t="s">
        <v>1654</v>
      </c>
      <c r="G613" s="20" t="s">
        <v>1655</v>
      </c>
      <c r="H613" s="19" t="s">
        <v>1917</v>
      </c>
      <c r="I613" s="20" t="s">
        <v>122</v>
      </c>
      <c r="J613" s="19" t="s">
        <v>11</v>
      </c>
      <c r="K613" s="21">
        <v>2</v>
      </c>
      <c r="L613" s="51" t="s">
        <v>26</v>
      </c>
      <c r="M613" s="62">
        <v>3928.65</v>
      </c>
      <c r="N613" s="63">
        <f>ROUND(M613*1.001/K613,2)</f>
        <v>1966.29</v>
      </c>
      <c r="O613" s="54"/>
      <c r="P613" s="77"/>
      <c r="Q613" s="80">
        <f>K613</f>
        <v>2</v>
      </c>
      <c r="R613" s="23">
        <f>ROUND(Q613*N613,2)</f>
        <v>3932.58</v>
      </c>
      <c r="S613" s="22">
        <f>T613-R613</f>
        <v>786.52000000000044</v>
      </c>
      <c r="T613" s="73">
        <f>ROUND(Q613*N613*1.2,2)</f>
        <v>4719.1000000000004</v>
      </c>
      <c r="U613" s="68">
        <f>IF(Q613=0,"—",(Q613*N613*1.2)/Q613)</f>
        <v>2359.5479999999998</v>
      </c>
      <c r="V613" s="24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s="1" customFormat="1" ht="38.25" x14ac:dyDescent="0.2">
      <c r="B614" s="18"/>
      <c r="C614" s="45"/>
      <c r="D614" s="45"/>
      <c r="E614" s="47">
        <v>606</v>
      </c>
      <c r="F614" s="31" t="s">
        <v>1656</v>
      </c>
      <c r="G614" s="20" t="s">
        <v>24</v>
      </c>
      <c r="H614" s="19" t="s">
        <v>1917</v>
      </c>
      <c r="I614" s="20" t="s">
        <v>699</v>
      </c>
      <c r="J614" s="19" t="s">
        <v>11</v>
      </c>
      <c r="K614" s="21">
        <v>40</v>
      </c>
      <c r="L614" s="51" t="s">
        <v>26</v>
      </c>
      <c r="M614" s="62">
        <v>8813.6</v>
      </c>
      <c r="N614" s="63">
        <f>ROUND(M614*1.001/K614,2)</f>
        <v>220.56</v>
      </c>
      <c r="O614" s="54"/>
      <c r="P614" s="77"/>
      <c r="Q614" s="80">
        <f>K614</f>
        <v>40</v>
      </c>
      <c r="R614" s="23">
        <f>ROUND(Q614*N614,2)</f>
        <v>8822.4</v>
      </c>
      <c r="S614" s="22">
        <f>T614-R614</f>
        <v>1764.4799999999996</v>
      </c>
      <c r="T614" s="73">
        <f>ROUND(Q614*N614*1.2,2)</f>
        <v>10586.88</v>
      </c>
      <c r="U614" s="68">
        <f>IF(Q614=0,"—",(Q614*N614*1.2)/Q614)</f>
        <v>264.67199999999997</v>
      </c>
      <c r="V614" s="24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s="1" customFormat="1" ht="38.25" x14ac:dyDescent="0.2">
      <c r="B615" s="18"/>
      <c r="C615" s="45"/>
      <c r="D615" s="45"/>
      <c r="E615" s="47">
        <v>607</v>
      </c>
      <c r="F615" s="31" t="s">
        <v>1657</v>
      </c>
      <c r="G615" s="20" t="s">
        <v>1658</v>
      </c>
      <c r="H615" s="19" t="s">
        <v>1917</v>
      </c>
      <c r="I615" s="20" t="s">
        <v>700</v>
      </c>
      <c r="J615" s="19" t="s">
        <v>11</v>
      </c>
      <c r="K615" s="21">
        <v>389</v>
      </c>
      <c r="L615" s="51" t="s">
        <v>26</v>
      </c>
      <c r="M615" s="62">
        <v>128568.39</v>
      </c>
      <c r="N615" s="63">
        <f>ROUND(M615*1.001/K615,2)</f>
        <v>330.84</v>
      </c>
      <c r="O615" s="54"/>
      <c r="P615" s="77"/>
      <c r="Q615" s="80">
        <f>K615</f>
        <v>389</v>
      </c>
      <c r="R615" s="23">
        <f>ROUND(Q615*N615,2)</f>
        <v>128696.76</v>
      </c>
      <c r="S615" s="22">
        <f>T615-R615</f>
        <v>25739.349999999991</v>
      </c>
      <c r="T615" s="73">
        <f>ROUND(Q615*N615*1.2,2)</f>
        <v>154436.10999999999</v>
      </c>
      <c r="U615" s="68">
        <f>IF(Q615=0,"—",(Q615*N615*1.2)/Q615)</f>
        <v>397.00799999999998</v>
      </c>
      <c r="V615" s="24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s="1" customFormat="1" ht="38.25" x14ac:dyDescent="0.2">
      <c r="B616" s="18"/>
      <c r="C616" s="45"/>
      <c r="D616" s="45"/>
      <c r="E616" s="47">
        <v>608</v>
      </c>
      <c r="F616" s="31" t="s">
        <v>1659</v>
      </c>
      <c r="G616" s="20" t="s">
        <v>24</v>
      </c>
      <c r="H616" s="19" t="s">
        <v>1917</v>
      </c>
      <c r="I616" s="20" t="s">
        <v>701</v>
      </c>
      <c r="J616" s="19" t="s">
        <v>11</v>
      </c>
      <c r="K616" s="21">
        <v>1</v>
      </c>
      <c r="L616" s="51" t="s">
        <v>26</v>
      </c>
      <c r="M616" s="62">
        <v>1735.94</v>
      </c>
      <c r="N616" s="63">
        <f>ROUND(M616*1.001/K616,2)</f>
        <v>1737.68</v>
      </c>
      <c r="O616" s="54"/>
      <c r="P616" s="77"/>
      <c r="Q616" s="80">
        <f>K616</f>
        <v>1</v>
      </c>
      <c r="R616" s="23">
        <f>ROUND(Q616*N616,2)</f>
        <v>1737.68</v>
      </c>
      <c r="S616" s="22">
        <f>T616-R616</f>
        <v>347.53999999999974</v>
      </c>
      <c r="T616" s="73">
        <f>ROUND(Q616*N616*1.2,2)</f>
        <v>2085.2199999999998</v>
      </c>
      <c r="U616" s="68">
        <f>IF(Q616=0,"—",(Q616*N616*1.2)/Q616)</f>
        <v>2085.2159999999999</v>
      </c>
      <c r="V616" s="24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s="1" customFormat="1" ht="38.25" x14ac:dyDescent="0.2">
      <c r="B617" s="18"/>
      <c r="C617" s="45"/>
      <c r="D617" s="45"/>
      <c r="E617" s="47">
        <v>609</v>
      </c>
      <c r="F617" s="31" t="s">
        <v>1660</v>
      </c>
      <c r="G617" s="20" t="s">
        <v>1661</v>
      </c>
      <c r="H617" s="19" t="s">
        <v>1917</v>
      </c>
      <c r="I617" s="20" t="s">
        <v>702</v>
      </c>
      <c r="J617" s="19" t="s">
        <v>11</v>
      </c>
      <c r="K617" s="21">
        <v>12</v>
      </c>
      <c r="L617" s="51" t="s">
        <v>26</v>
      </c>
      <c r="M617" s="62">
        <v>10656</v>
      </c>
      <c r="N617" s="63">
        <f>ROUND(M617*1.001/K617,2)</f>
        <v>888.89</v>
      </c>
      <c r="O617" s="54"/>
      <c r="P617" s="77"/>
      <c r="Q617" s="80">
        <f>K617</f>
        <v>12</v>
      </c>
      <c r="R617" s="23">
        <f>ROUND(Q617*N617,2)</f>
        <v>10666.68</v>
      </c>
      <c r="S617" s="22">
        <f>T617-R617</f>
        <v>2133.34</v>
      </c>
      <c r="T617" s="73">
        <f>ROUND(Q617*N617*1.2,2)</f>
        <v>12800.02</v>
      </c>
      <c r="U617" s="68">
        <f>IF(Q617=0,"—",(Q617*N617*1.2)/Q617)</f>
        <v>1066.6679999999999</v>
      </c>
      <c r="V617" s="24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s="1" customFormat="1" ht="38.25" x14ac:dyDescent="0.2">
      <c r="B618" s="18"/>
      <c r="C618" s="45"/>
      <c r="D618" s="45"/>
      <c r="E618" s="47">
        <v>610</v>
      </c>
      <c r="F618" s="31" t="s">
        <v>1662</v>
      </c>
      <c r="G618" s="20" t="s">
        <v>24</v>
      </c>
      <c r="H618" s="19" t="s">
        <v>1917</v>
      </c>
      <c r="I618" s="20" t="s">
        <v>123</v>
      </c>
      <c r="J618" s="19" t="s">
        <v>11</v>
      </c>
      <c r="K618" s="21">
        <v>10</v>
      </c>
      <c r="L618" s="51" t="s">
        <v>26</v>
      </c>
      <c r="M618" s="62">
        <v>4086.5</v>
      </c>
      <c r="N618" s="63">
        <f>ROUND(M618*1.001/K618,2)</f>
        <v>409.06</v>
      </c>
      <c r="O618" s="54"/>
      <c r="P618" s="77"/>
      <c r="Q618" s="80">
        <f>K618</f>
        <v>10</v>
      </c>
      <c r="R618" s="23">
        <f>ROUND(Q618*N618,2)</f>
        <v>4090.6</v>
      </c>
      <c r="S618" s="22">
        <f>T618-R618</f>
        <v>818.12000000000035</v>
      </c>
      <c r="T618" s="73">
        <f>ROUND(Q618*N618*1.2,2)</f>
        <v>4908.72</v>
      </c>
      <c r="U618" s="68">
        <f>IF(Q618=0,"—",(Q618*N618*1.2)/Q618)</f>
        <v>490.87199999999996</v>
      </c>
      <c r="V618" s="24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s="1" customFormat="1" ht="38.25" x14ac:dyDescent="0.2">
      <c r="B619" s="18"/>
      <c r="C619" s="45"/>
      <c r="D619" s="45"/>
      <c r="E619" s="47">
        <v>611</v>
      </c>
      <c r="F619" s="31" t="s">
        <v>1663</v>
      </c>
      <c r="G619" s="20" t="s">
        <v>24</v>
      </c>
      <c r="H619" s="19" t="s">
        <v>1917</v>
      </c>
      <c r="I619" s="20" t="s">
        <v>703</v>
      </c>
      <c r="J619" s="19" t="s">
        <v>11</v>
      </c>
      <c r="K619" s="21">
        <v>22</v>
      </c>
      <c r="L619" s="51" t="s">
        <v>26</v>
      </c>
      <c r="M619" s="62">
        <v>2218.6999999999998</v>
      </c>
      <c r="N619" s="63">
        <f>ROUND(M619*1.001/K619,2)</f>
        <v>100.95</v>
      </c>
      <c r="O619" s="54"/>
      <c r="P619" s="77"/>
      <c r="Q619" s="80">
        <f>K619</f>
        <v>22</v>
      </c>
      <c r="R619" s="23">
        <f>ROUND(Q619*N619,2)</f>
        <v>2220.9</v>
      </c>
      <c r="S619" s="22">
        <f>T619-R619</f>
        <v>444.17999999999984</v>
      </c>
      <c r="T619" s="73">
        <f>ROUND(Q619*N619*1.2,2)</f>
        <v>2665.08</v>
      </c>
      <c r="U619" s="68">
        <f>IF(Q619=0,"—",(Q619*N619*1.2)/Q619)</f>
        <v>121.14</v>
      </c>
      <c r="V619" s="24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s="1" customFormat="1" ht="38.25" x14ac:dyDescent="0.2">
      <c r="B620" s="18"/>
      <c r="C620" s="45"/>
      <c r="D620" s="45"/>
      <c r="E620" s="47">
        <v>612</v>
      </c>
      <c r="F620" s="31" t="s">
        <v>1664</v>
      </c>
      <c r="G620" s="20" t="s">
        <v>24</v>
      </c>
      <c r="H620" s="19" t="s">
        <v>1917</v>
      </c>
      <c r="I620" s="20" t="s">
        <v>704</v>
      </c>
      <c r="J620" s="19" t="s">
        <v>11</v>
      </c>
      <c r="K620" s="21">
        <v>4</v>
      </c>
      <c r="L620" s="51" t="s">
        <v>26</v>
      </c>
      <c r="M620" s="62">
        <v>0.08</v>
      </c>
      <c r="N620" s="63">
        <f>ROUND(M620*1.001/K620,2)</f>
        <v>0.02</v>
      </c>
      <c r="O620" s="54"/>
      <c r="P620" s="77"/>
      <c r="Q620" s="80">
        <f>K620</f>
        <v>4</v>
      </c>
      <c r="R620" s="23">
        <f>ROUND(Q620*N620,2)</f>
        <v>0.08</v>
      </c>
      <c r="S620" s="22">
        <f>T620-R620</f>
        <v>2.0000000000000004E-2</v>
      </c>
      <c r="T620" s="73">
        <f>ROUND(Q620*N620*1.2,2)</f>
        <v>0.1</v>
      </c>
      <c r="U620" s="68">
        <f>IF(Q620=0,"—",(Q620*N620*1.2)/Q620)</f>
        <v>2.4E-2</v>
      </c>
      <c r="V620" s="24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s="1" customFormat="1" ht="38.25" x14ac:dyDescent="0.2">
      <c r="B621" s="18"/>
      <c r="C621" s="45"/>
      <c r="D621" s="45"/>
      <c r="E621" s="47">
        <v>613</v>
      </c>
      <c r="F621" s="31" t="s">
        <v>1664</v>
      </c>
      <c r="G621" s="20" t="s">
        <v>24</v>
      </c>
      <c r="H621" s="19" t="s">
        <v>1917</v>
      </c>
      <c r="I621" s="20" t="s">
        <v>705</v>
      </c>
      <c r="J621" s="19" t="s">
        <v>11</v>
      </c>
      <c r="K621" s="21">
        <v>3</v>
      </c>
      <c r="L621" s="51" t="s">
        <v>26</v>
      </c>
      <c r="M621" s="62">
        <v>0.09</v>
      </c>
      <c r="N621" s="63">
        <f>ROUND(M621*1.001/K621,2)</f>
        <v>0.03</v>
      </c>
      <c r="O621" s="54"/>
      <c r="P621" s="77"/>
      <c r="Q621" s="80">
        <f>K621</f>
        <v>3</v>
      </c>
      <c r="R621" s="23">
        <f>ROUND(Q621*N621,2)</f>
        <v>0.09</v>
      </c>
      <c r="S621" s="22">
        <f>T621-R621</f>
        <v>2.0000000000000004E-2</v>
      </c>
      <c r="T621" s="73">
        <f>ROUND(Q621*N621*1.2,2)</f>
        <v>0.11</v>
      </c>
      <c r="U621" s="68">
        <f>IF(Q621=0,"—",(Q621*N621*1.2)/Q621)</f>
        <v>3.5999999999999997E-2</v>
      </c>
      <c r="V621" s="24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s="1" customFormat="1" ht="38.25" x14ac:dyDescent="0.2">
      <c r="B622" s="18"/>
      <c r="C622" s="45"/>
      <c r="D622" s="45"/>
      <c r="E622" s="47">
        <v>614</v>
      </c>
      <c r="F622" s="31" t="s">
        <v>1665</v>
      </c>
      <c r="G622" s="20" t="s">
        <v>24</v>
      </c>
      <c r="H622" s="19" t="s">
        <v>1917</v>
      </c>
      <c r="I622" s="20" t="s">
        <v>706</v>
      </c>
      <c r="J622" s="19" t="s">
        <v>11</v>
      </c>
      <c r="K622" s="21">
        <v>2</v>
      </c>
      <c r="L622" s="51" t="s">
        <v>26</v>
      </c>
      <c r="M622" s="62">
        <v>4826.28</v>
      </c>
      <c r="N622" s="63">
        <f>ROUND(M622*1.001/K622,2)</f>
        <v>2415.5500000000002</v>
      </c>
      <c r="O622" s="54"/>
      <c r="P622" s="77"/>
      <c r="Q622" s="80">
        <f>K622</f>
        <v>2</v>
      </c>
      <c r="R622" s="23">
        <f>ROUND(Q622*N622,2)</f>
        <v>4831.1000000000004</v>
      </c>
      <c r="S622" s="22">
        <f>T622-R622</f>
        <v>966.21999999999935</v>
      </c>
      <c r="T622" s="73">
        <f>ROUND(Q622*N622*1.2,2)</f>
        <v>5797.32</v>
      </c>
      <c r="U622" s="68">
        <f>IF(Q622=0,"—",(Q622*N622*1.2)/Q622)</f>
        <v>2898.6600000000003</v>
      </c>
      <c r="V622" s="24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s="1" customFormat="1" ht="38.25" x14ac:dyDescent="0.2">
      <c r="B623" s="18"/>
      <c r="C623" s="45"/>
      <c r="D623" s="45"/>
      <c r="E623" s="47">
        <v>615</v>
      </c>
      <c r="F623" s="31" t="s">
        <v>1666</v>
      </c>
      <c r="G623" s="20" t="s">
        <v>24</v>
      </c>
      <c r="H623" s="19" t="s">
        <v>1917</v>
      </c>
      <c r="I623" s="20" t="s">
        <v>707</v>
      </c>
      <c r="J623" s="19" t="s">
        <v>11</v>
      </c>
      <c r="K623" s="21">
        <v>1</v>
      </c>
      <c r="L623" s="51" t="s">
        <v>26</v>
      </c>
      <c r="M623" s="62">
        <v>358.47</v>
      </c>
      <c r="N623" s="63">
        <f>ROUND(M623*1.001/K623,2)</f>
        <v>358.83</v>
      </c>
      <c r="O623" s="54"/>
      <c r="P623" s="77"/>
      <c r="Q623" s="80">
        <f>K623</f>
        <v>1</v>
      </c>
      <c r="R623" s="23">
        <f>ROUND(Q623*N623,2)</f>
        <v>358.83</v>
      </c>
      <c r="S623" s="22">
        <f>T623-R623</f>
        <v>71.770000000000039</v>
      </c>
      <c r="T623" s="73">
        <f>ROUND(Q623*N623*1.2,2)</f>
        <v>430.6</v>
      </c>
      <c r="U623" s="68">
        <f>IF(Q623=0,"—",(Q623*N623*1.2)/Q623)</f>
        <v>430.59599999999995</v>
      </c>
      <c r="V623" s="24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s="1" customFormat="1" ht="38.25" x14ac:dyDescent="0.2">
      <c r="B624" s="18"/>
      <c r="C624" s="45"/>
      <c r="D624" s="45"/>
      <c r="E624" s="47">
        <v>616</v>
      </c>
      <c r="F624" s="31" t="s">
        <v>1667</v>
      </c>
      <c r="G624" s="20" t="s">
        <v>24</v>
      </c>
      <c r="H624" s="19" t="s">
        <v>1917</v>
      </c>
      <c r="I624" s="20" t="s">
        <v>708</v>
      </c>
      <c r="J624" s="19" t="s">
        <v>11</v>
      </c>
      <c r="K624" s="21">
        <v>2</v>
      </c>
      <c r="L624" s="51" t="s">
        <v>26</v>
      </c>
      <c r="M624" s="62">
        <v>7223.36</v>
      </c>
      <c r="N624" s="63">
        <f>ROUND(M624*1.001/K624,2)</f>
        <v>3615.29</v>
      </c>
      <c r="O624" s="54"/>
      <c r="P624" s="77"/>
      <c r="Q624" s="80">
        <f>K624</f>
        <v>2</v>
      </c>
      <c r="R624" s="23">
        <f>ROUND(Q624*N624,2)</f>
        <v>7230.58</v>
      </c>
      <c r="S624" s="22">
        <f>T624-R624</f>
        <v>1446.1200000000008</v>
      </c>
      <c r="T624" s="73">
        <f>ROUND(Q624*N624*1.2,2)</f>
        <v>8676.7000000000007</v>
      </c>
      <c r="U624" s="68">
        <f>IF(Q624=0,"—",(Q624*N624*1.2)/Q624)</f>
        <v>4338.348</v>
      </c>
      <c r="V624" s="24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s="1" customFormat="1" ht="38.25" x14ac:dyDescent="0.2">
      <c r="B625" s="18"/>
      <c r="C625" s="45"/>
      <c r="D625" s="45"/>
      <c r="E625" s="47">
        <v>617</v>
      </c>
      <c r="F625" s="31" t="s">
        <v>1668</v>
      </c>
      <c r="G625" s="20" t="s">
        <v>24</v>
      </c>
      <c r="H625" s="19" t="s">
        <v>1917</v>
      </c>
      <c r="I625" s="20" t="s">
        <v>124</v>
      </c>
      <c r="J625" s="19" t="s">
        <v>11</v>
      </c>
      <c r="K625" s="21">
        <v>12</v>
      </c>
      <c r="L625" s="51" t="s">
        <v>26</v>
      </c>
      <c r="M625" s="62">
        <v>18477.84</v>
      </c>
      <c r="N625" s="63">
        <f>ROUND(M625*1.001/K625,2)</f>
        <v>1541.36</v>
      </c>
      <c r="O625" s="54"/>
      <c r="P625" s="77"/>
      <c r="Q625" s="80">
        <f>K625</f>
        <v>12</v>
      </c>
      <c r="R625" s="23">
        <f>ROUND(Q625*N625,2)</f>
        <v>18496.32</v>
      </c>
      <c r="S625" s="22">
        <f>T625-R625</f>
        <v>3699.260000000002</v>
      </c>
      <c r="T625" s="73">
        <f>ROUND(Q625*N625*1.2,2)</f>
        <v>22195.58</v>
      </c>
      <c r="U625" s="68">
        <f>IF(Q625=0,"—",(Q625*N625*1.2)/Q625)</f>
        <v>1849.6319999999998</v>
      </c>
      <c r="V625" s="24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s="1" customFormat="1" ht="38.25" x14ac:dyDescent="0.2">
      <c r="B626" s="18"/>
      <c r="C626" s="45"/>
      <c r="D626" s="45"/>
      <c r="E626" s="47">
        <v>618</v>
      </c>
      <c r="F626" s="31" t="s">
        <v>1669</v>
      </c>
      <c r="G626" s="20" t="s">
        <v>24</v>
      </c>
      <c r="H626" s="19" t="s">
        <v>1917</v>
      </c>
      <c r="I626" s="20" t="s">
        <v>709</v>
      </c>
      <c r="J626" s="19" t="s">
        <v>11</v>
      </c>
      <c r="K626" s="21">
        <v>1</v>
      </c>
      <c r="L626" s="51" t="s">
        <v>26</v>
      </c>
      <c r="M626" s="62">
        <v>3475.63</v>
      </c>
      <c r="N626" s="63">
        <f>ROUND(M626*1.001/K626,2)</f>
        <v>3479.11</v>
      </c>
      <c r="O626" s="54"/>
      <c r="P626" s="77"/>
      <c r="Q626" s="80">
        <f>K626</f>
        <v>1</v>
      </c>
      <c r="R626" s="23">
        <f>ROUND(Q626*N626,2)</f>
        <v>3479.11</v>
      </c>
      <c r="S626" s="22">
        <f>T626-R626</f>
        <v>695.82000000000016</v>
      </c>
      <c r="T626" s="73">
        <f>ROUND(Q626*N626*1.2,2)</f>
        <v>4174.93</v>
      </c>
      <c r="U626" s="68">
        <f>IF(Q626=0,"—",(Q626*N626*1.2)/Q626)</f>
        <v>4174.9319999999998</v>
      </c>
      <c r="V626" s="24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s="1" customFormat="1" ht="38.25" x14ac:dyDescent="0.2">
      <c r="B627" s="18"/>
      <c r="C627" s="45"/>
      <c r="D627" s="45"/>
      <c r="E627" s="47">
        <v>619</v>
      </c>
      <c r="F627" s="31" t="s">
        <v>1670</v>
      </c>
      <c r="G627" s="20" t="s">
        <v>24</v>
      </c>
      <c r="H627" s="19" t="s">
        <v>1917</v>
      </c>
      <c r="I627" s="20" t="s">
        <v>710</v>
      </c>
      <c r="J627" s="19" t="s">
        <v>11</v>
      </c>
      <c r="K627" s="21">
        <v>4</v>
      </c>
      <c r="L627" s="51" t="s">
        <v>26</v>
      </c>
      <c r="M627" s="62">
        <v>19311.2</v>
      </c>
      <c r="N627" s="63">
        <f>ROUND(M627*1.001/K627,2)</f>
        <v>4832.63</v>
      </c>
      <c r="O627" s="54"/>
      <c r="P627" s="77"/>
      <c r="Q627" s="80">
        <f>K627</f>
        <v>4</v>
      </c>
      <c r="R627" s="23">
        <f>ROUND(Q627*N627,2)</f>
        <v>19330.52</v>
      </c>
      <c r="S627" s="22">
        <f>T627-R627</f>
        <v>3866.0999999999985</v>
      </c>
      <c r="T627" s="73">
        <f>ROUND(Q627*N627*1.2,2)</f>
        <v>23196.62</v>
      </c>
      <c r="U627" s="68">
        <f>IF(Q627=0,"—",(Q627*N627*1.2)/Q627)</f>
        <v>5799.1559999999999</v>
      </c>
      <c r="V627" s="24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s="1" customFormat="1" ht="38.25" x14ac:dyDescent="0.2">
      <c r="B628" s="18"/>
      <c r="C628" s="45"/>
      <c r="D628" s="45"/>
      <c r="E628" s="47">
        <v>620</v>
      </c>
      <c r="F628" s="31" t="s">
        <v>1968</v>
      </c>
      <c r="G628" s="20" t="s">
        <v>24</v>
      </c>
      <c r="H628" s="19" t="s">
        <v>1917</v>
      </c>
      <c r="I628" s="20" t="s">
        <v>2020</v>
      </c>
      <c r="J628" s="19" t="s">
        <v>11</v>
      </c>
      <c r="K628" s="21">
        <v>10</v>
      </c>
      <c r="L628" s="51" t="s">
        <v>26</v>
      </c>
      <c r="M628" s="62">
        <v>2550.3000000000002</v>
      </c>
      <c r="N628" s="63">
        <f>ROUND(M628*1.001/K628,2)</f>
        <v>255.29</v>
      </c>
      <c r="O628" s="54"/>
      <c r="P628" s="77"/>
      <c r="Q628" s="80">
        <f>K628</f>
        <v>10</v>
      </c>
      <c r="R628" s="23">
        <f>ROUND(Q628*N628,2)</f>
        <v>2552.9</v>
      </c>
      <c r="S628" s="22">
        <f>T628-R628</f>
        <v>510.57999999999993</v>
      </c>
      <c r="T628" s="73">
        <f>ROUND(Q628*N628*1.2,2)</f>
        <v>3063.48</v>
      </c>
      <c r="U628" s="68">
        <f>IF(Q628=0,"—",(Q628*N628*1.2)/Q628)</f>
        <v>306.34800000000001</v>
      </c>
      <c r="V628" s="24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s="1" customFormat="1" ht="38.25" x14ac:dyDescent="0.2">
      <c r="B629" s="18"/>
      <c r="C629" s="45"/>
      <c r="D629" s="45"/>
      <c r="E629" s="47">
        <v>621</v>
      </c>
      <c r="F629" s="31" t="s">
        <v>1969</v>
      </c>
      <c r="G629" s="20" t="s">
        <v>24</v>
      </c>
      <c r="H629" s="19" t="s">
        <v>1917</v>
      </c>
      <c r="I629" s="20" t="s">
        <v>2021</v>
      </c>
      <c r="J629" s="19" t="s">
        <v>11</v>
      </c>
      <c r="K629" s="21">
        <v>15</v>
      </c>
      <c r="L629" s="51" t="s">
        <v>26</v>
      </c>
      <c r="M629" s="62">
        <v>28861.05</v>
      </c>
      <c r="N629" s="63">
        <f>ROUND(M629*1.001/K629,2)</f>
        <v>1925.99</v>
      </c>
      <c r="O629" s="54"/>
      <c r="P629" s="77"/>
      <c r="Q629" s="80">
        <f>K629</f>
        <v>15</v>
      </c>
      <c r="R629" s="23">
        <f>ROUND(Q629*N629,2)</f>
        <v>28889.85</v>
      </c>
      <c r="S629" s="22">
        <f>T629-R629</f>
        <v>5777.9700000000012</v>
      </c>
      <c r="T629" s="73">
        <f>ROUND(Q629*N629*1.2,2)</f>
        <v>34667.82</v>
      </c>
      <c r="U629" s="68">
        <f>IF(Q629=0,"—",(Q629*N629*1.2)/Q629)</f>
        <v>2311.1880000000001</v>
      </c>
      <c r="V629" s="24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s="1" customFormat="1" ht="38.25" x14ac:dyDescent="0.2">
      <c r="B630" s="18"/>
      <c r="C630" s="45"/>
      <c r="D630" s="45"/>
      <c r="E630" s="47">
        <v>622</v>
      </c>
      <c r="F630" s="31" t="s">
        <v>1671</v>
      </c>
      <c r="G630" s="20" t="s">
        <v>24</v>
      </c>
      <c r="H630" s="19" t="s">
        <v>1917</v>
      </c>
      <c r="I630" s="20" t="s">
        <v>711</v>
      </c>
      <c r="J630" s="19" t="s">
        <v>11</v>
      </c>
      <c r="K630" s="21">
        <v>34</v>
      </c>
      <c r="L630" s="51" t="s">
        <v>26</v>
      </c>
      <c r="M630" s="62">
        <v>207.4</v>
      </c>
      <c r="N630" s="63">
        <f>ROUND(M630*1.001/K630,2)</f>
        <v>6.11</v>
      </c>
      <c r="O630" s="54"/>
      <c r="P630" s="77"/>
      <c r="Q630" s="80">
        <f>K630</f>
        <v>34</v>
      </c>
      <c r="R630" s="23">
        <f>ROUND(Q630*N630,2)</f>
        <v>207.74</v>
      </c>
      <c r="S630" s="22">
        <f>T630-R630</f>
        <v>41.549999999999983</v>
      </c>
      <c r="T630" s="73">
        <f>ROUND(Q630*N630*1.2,2)</f>
        <v>249.29</v>
      </c>
      <c r="U630" s="68">
        <f>IF(Q630=0,"—",(Q630*N630*1.2)/Q630)</f>
        <v>7.3320000000000007</v>
      </c>
      <c r="V630" s="24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s="1" customFormat="1" ht="38.25" x14ac:dyDescent="0.2">
      <c r="B631" s="18"/>
      <c r="C631" s="45"/>
      <c r="D631" s="45"/>
      <c r="E631" s="47">
        <v>623</v>
      </c>
      <c r="F631" s="31" t="s">
        <v>1672</v>
      </c>
      <c r="G631" s="20" t="s">
        <v>24</v>
      </c>
      <c r="H631" s="19" t="s">
        <v>1917</v>
      </c>
      <c r="I631" s="20" t="s">
        <v>712</v>
      </c>
      <c r="J631" s="19" t="s">
        <v>11</v>
      </c>
      <c r="K631" s="21">
        <v>2</v>
      </c>
      <c r="L631" s="51" t="s">
        <v>26</v>
      </c>
      <c r="M631" s="62">
        <v>260</v>
      </c>
      <c r="N631" s="63">
        <f>ROUND(M631*1.001/K631,2)</f>
        <v>130.13</v>
      </c>
      <c r="O631" s="54"/>
      <c r="P631" s="77"/>
      <c r="Q631" s="80">
        <f>K631</f>
        <v>2</v>
      </c>
      <c r="R631" s="23">
        <f>ROUND(Q631*N631,2)</f>
        <v>260.26</v>
      </c>
      <c r="S631" s="22">
        <f>T631-R631</f>
        <v>52.050000000000011</v>
      </c>
      <c r="T631" s="73">
        <f>ROUND(Q631*N631*1.2,2)</f>
        <v>312.31</v>
      </c>
      <c r="U631" s="68">
        <f>IF(Q631=0,"—",(Q631*N631*1.2)/Q631)</f>
        <v>156.15599999999998</v>
      </c>
      <c r="V631" s="24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s="1" customFormat="1" ht="38.25" x14ac:dyDescent="0.2">
      <c r="B632" s="18"/>
      <c r="C632" s="45"/>
      <c r="D632" s="45"/>
      <c r="E632" s="47">
        <v>624</v>
      </c>
      <c r="F632" s="31" t="s">
        <v>1673</v>
      </c>
      <c r="G632" s="20" t="s">
        <v>24</v>
      </c>
      <c r="H632" s="19" t="s">
        <v>1917</v>
      </c>
      <c r="I632" s="20" t="s">
        <v>125</v>
      </c>
      <c r="J632" s="19" t="s">
        <v>11</v>
      </c>
      <c r="K632" s="21">
        <v>1</v>
      </c>
      <c r="L632" s="51" t="s">
        <v>26</v>
      </c>
      <c r="M632" s="62">
        <v>9500</v>
      </c>
      <c r="N632" s="63">
        <f>ROUND(M632*1.001/K632,2)</f>
        <v>9509.5</v>
      </c>
      <c r="O632" s="54"/>
      <c r="P632" s="77"/>
      <c r="Q632" s="80">
        <f>K632</f>
        <v>1</v>
      </c>
      <c r="R632" s="23">
        <f>ROUND(Q632*N632,2)</f>
        <v>9509.5</v>
      </c>
      <c r="S632" s="22">
        <f>T632-R632</f>
        <v>1901.8999999999996</v>
      </c>
      <c r="T632" s="73">
        <f>ROUND(Q632*N632*1.2,2)</f>
        <v>11411.4</v>
      </c>
      <c r="U632" s="68">
        <f>IF(Q632=0,"—",(Q632*N632*1.2)/Q632)</f>
        <v>11411.4</v>
      </c>
      <c r="V632" s="24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s="1" customFormat="1" ht="38.25" x14ac:dyDescent="0.2">
      <c r="B633" s="18"/>
      <c r="C633" s="45"/>
      <c r="D633" s="45"/>
      <c r="E633" s="47">
        <v>625</v>
      </c>
      <c r="F633" s="31" t="s">
        <v>1674</v>
      </c>
      <c r="G633" s="20" t="s">
        <v>1675</v>
      </c>
      <c r="H633" s="19" t="s">
        <v>1917</v>
      </c>
      <c r="I633" s="20" t="s">
        <v>713</v>
      </c>
      <c r="J633" s="19" t="s">
        <v>11</v>
      </c>
      <c r="K633" s="21">
        <v>2</v>
      </c>
      <c r="L633" s="51" t="s">
        <v>26</v>
      </c>
      <c r="M633" s="62">
        <v>8940.08</v>
      </c>
      <c r="N633" s="63">
        <f>ROUND(M633*1.001/K633,2)</f>
        <v>4474.51</v>
      </c>
      <c r="O633" s="54"/>
      <c r="P633" s="77"/>
      <c r="Q633" s="80">
        <f>K633</f>
        <v>2</v>
      </c>
      <c r="R633" s="23">
        <f>ROUND(Q633*N633,2)</f>
        <v>8949.02</v>
      </c>
      <c r="S633" s="22">
        <f>T633-R633</f>
        <v>1789.7999999999993</v>
      </c>
      <c r="T633" s="73">
        <f>ROUND(Q633*N633*1.2,2)</f>
        <v>10738.82</v>
      </c>
      <c r="U633" s="68">
        <f>IF(Q633=0,"—",(Q633*N633*1.2)/Q633)</f>
        <v>5369.4120000000003</v>
      </c>
      <c r="V633" s="24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s="1" customFormat="1" ht="38.25" x14ac:dyDescent="0.2">
      <c r="B634" s="18"/>
      <c r="C634" s="45"/>
      <c r="D634" s="45"/>
      <c r="E634" s="47">
        <v>626</v>
      </c>
      <c r="F634" s="31" t="s">
        <v>1676</v>
      </c>
      <c r="G634" s="20" t="s">
        <v>24</v>
      </c>
      <c r="H634" s="19" t="s">
        <v>1917</v>
      </c>
      <c r="I634" s="20" t="s">
        <v>126</v>
      </c>
      <c r="J634" s="19" t="s">
        <v>11</v>
      </c>
      <c r="K634" s="21">
        <v>3</v>
      </c>
      <c r="L634" s="51" t="s">
        <v>26</v>
      </c>
      <c r="M634" s="62">
        <v>4291.96</v>
      </c>
      <c r="N634" s="63">
        <f>ROUND(M634*1.001/K634,2)</f>
        <v>1432.08</v>
      </c>
      <c r="O634" s="54"/>
      <c r="P634" s="77"/>
      <c r="Q634" s="80">
        <f>K634</f>
        <v>3</v>
      </c>
      <c r="R634" s="23">
        <f>ROUND(Q634*N634,2)</f>
        <v>4296.24</v>
      </c>
      <c r="S634" s="22">
        <f>T634-R634</f>
        <v>859.25</v>
      </c>
      <c r="T634" s="73">
        <f>ROUND(Q634*N634*1.2,2)</f>
        <v>5155.49</v>
      </c>
      <c r="U634" s="68">
        <f>IF(Q634=0,"—",(Q634*N634*1.2)/Q634)</f>
        <v>1718.4959999999999</v>
      </c>
      <c r="V634" s="24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s="1" customFormat="1" ht="38.25" x14ac:dyDescent="0.2">
      <c r="B635" s="18"/>
      <c r="C635" s="45"/>
      <c r="D635" s="45"/>
      <c r="E635" s="47">
        <v>627</v>
      </c>
      <c r="F635" s="31" t="s">
        <v>1677</v>
      </c>
      <c r="G635" s="20" t="s">
        <v>24</v>
      </c>
      <c r="H635" s="19" t="s">
        <v>1917</v>
      </c>
      <c r="I635" s="20" t="s">
        <v>127</v>
      </c>
      <c r="J635" s="19" t="s">
        <v>11</v>
      </c>
      <c r="K635" s="21">
        <v>3</v>
      </c>
      <c r="L635" s="51" t="s">
        <v>26</v>
      </c>
      <c r="M635" s="62">
        <v>4039.61</v>
      </c>
      <c r="N635" s="63">
        <f>ROUND(M635*1.001/K635,2)</f>
        <v>1347.88</v>
      </c>
      <c r="O635" s="54"/>
      <c r="P635" s="77"/>
      <c r="Q635" s="80">
        <f>K635</f>
        <v>3</v>
      </c>
      <c r="R635" s="23">
        <f>ROUND(Q635*N635,2)</f>
        <v>4043.64</v>
      </c>
      <c r="S635" s="22">
        <f>T635-R635</f>
        <v>808.73</v>
      </c>
      <c r="T635" s="73">
        <f>ROUND(Q635*N635*1.2,2)</f>
        <v>4852.37</v>
      </c>
      <c r="U635" s="68">
        <f>IF(Q635=0,"—",(Q635*N635*1.2)/Q635)</f>
        <v>1617.4560000000001</v>
      </c>
      <c r="V635" s="24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s="1" customFormat="1" ht="38.25" x14ac:dyDescent="0.2">
      <c r="B636" s="18"/>
      <c r="C636" s="45"/>
      <c r="D636" s="45"/>
      <c r="E636" s="47">
        <v>628</v>
      </c>
      <c r="F636" s="31" t="s">
        <v>1678</v>
      </c>
      <c r="G636" s="20" t="s">
        <v>24</v>
      </c>
      <c r="H636" s="19" t="s">
        <v>1917</v>
      </c>
      <c r="I636" s="20" t="s">
        <v>714</v>
      </c>
      <c r="J636" s="19" t="s">
        <v>11</v>
      </c>
      <c r="K636" s="21">
        <v>1</v>
      </c>
      <c r="L636" s="51" t="s">
        <v>26</v>
      </c>
      <c r="M636" s="62">
        <v>437.83</v>
      </c>
      <c r="N636" s="63">
        <f>ROUND(M636*1.001/K636,2)</f>
        <v>438.27</v>
      </c>
      <c r="O636" s="54"/>
      <c r="P636" s="77"/>
      <c r="Q636" s="80">
        <f>K636</f>
        <v>1</v>
      </c>
      <c r="R636" s="23">
        <f>ROUND(Q636*N636,2)</f>
        <v>438.27</v>
      </c>
      <c r="S636" s="22">
        <f>T636-R636</f>
        <v>87.649999999999977</v>
      </c>
      <c r="T636" s="73">
        <f>ROUND(Q636*N636*1.2,2)</f>
        <v>525.91999999999996</v>
      </c>
      <c r="U636" s="68">
        <f>IF(Q636=0,"—",(Q636*N636*1.2)/Q636)</f>
        <v>525.92399999999998</v>
      </c>
      <c r="V636" s="24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s="1" customFormat="1" ht="38.25" x14ac:dyDescent="0.2">
      <c r="B637" s="18"/>
      <c r="C637" s="45"/>
      <c r="D637" s="45"/>
      <c r="E637" s="47">
        <v>629</v>
      </c>
      <c r="F637" s="31" t="s">
        <v>1919</v>
      </c>
      <c r="G637" s="20" t="s">
        <v>24</v>
      </c>
      <c r="H637" s="19" t="s">
        <v>1918</v>
      </c>
      <c r="I637" s="20" t="s">
        <v>2022</v>
      </c>
      <c r="J637" s="19" t="s">
        <v>11</v>
      </c>
      <c r="K637" s="21">
        <v>1</v>
      </c>
      <c r="L637" s="51" t="s">
        <v>26</v>
      </c>
      <c r="M637" s="62">
        <v>961.38</v>
      </c>
      <c r="N637" s="63">
        <f>ROUND(M637*1.001/K637,2)</f>
        <v>962.34</v>
      </c>
      <c r="O637" s="54"/>
      <c r="P637" s="77"/>
      <c r="Q637" s="80">
        <f>K637</f>
        <v>1</v>
      </c>
      <c r="R637" s="23">
        <f>ROUND(Q637*N637,2)</f>
        <v>962.34</v>
      </c>
      <c r="S637" s="22">
        <f>T637-R637</f>
        <v>192.46999999999991</v>
      </c>
      <c r="T637" s="73">
        <f>ROUND(Q637*N637*1.2,2)</f>
        <v>1154.81</v>
      </c>
      <c r="U637" s="68">
        <f>IF(Q637=0,"—",(Q637*N637*1.2)/Q637)</f>
        <v>1154.808</v>
      </c>
      <c r="V637" s="24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s="1" customFormat="1" ht="38.25" x14ac:dyDescent="0.2">
      <c r="B638" s="18"/>
      <c r="C638" s="45"/>
      <c r="D638" s="45"/>
      <c r="E638" s="47">
        <v>630</v>
      </c>
      <c r="F638" s="31" t="s">
        <v>1679</v>
      </c>
      <c r="G638" s="20" t="s">
        <v>24</v>
      </c>
      <c r="H638" s="19" t="s">
        <v>1918</v>
      </c>
      <c r="I638" s="20" t="s">
        <v>715</v>
      </c>
      <c r="J638" s="19" t="s">
        <v>11</v>
      </c>
      <c r="K638" s="21">
        <v>3</v>
      </c>
      <c r="L638" s="51" t="s">
        <v>26</v>
      </c>
      <c r="M638" s="62">
        <v>450.24</v>
      </c>
      <c r="N638" s="63">
        <f>ROUND(M638*1.001/K638,2)</f>
        <v>150.22999999999999</v>
      </c>
      <c r="O638" s="54"/>
      <c r="P638" s="77"/>
      <c r="Q638" s="80">
        <f>K638</f>
        <v>3</v>
      </c>
      <c r="R638" s="23">
        <f>ROUND(Q638*N638,2)</f>
        <v>450.69</v>
      </c>
      <c r="S638" s="22">
        <f>T638-R638</f>
        <v>90.140000000000043</v>
      </c>
      <c r="T638" s="73">
        <f>ROUND(Q638*N638*1.2,2)</f>
        <v>540.83000000000004</v>
      </c>
      <c r="U638" s="68">
        <f>IF(Q638=0,"—",(Q638*N638*1.2)/Q638)</f>
        <v>180.27599999999995</v>
      </c>
      <c r="V638" s="24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s="1" customFormat="1" ht="38.25" x14ac:dyDescent="0.2">
      <c r="B639" s="18"/>
      <c r="C639" s="45"/>
      <c r="D639" s="45"/>
      <c r="E639" s="47">
        <v>631</v>
      </c>
      <c r="F639" s="31" t="s">
        <v>1680</v>
      </c>
      <c r="G639" s="20" t="s">
        <v>24</v>
      </c>
      <c r="H639" s="19" t="s">
        <v>1918</v>
      </c>
      <c r="I639" s="20" t="s">
        <v>128</v>
      </c>
      <c r="J639" s="19" t="s">
        <v>11</v>
      </c>
      <c r="K639" s="21">
        <v>10</v>
      </c>
      <c r="L639" s="51" t="s">
        <v>26</v>
      </c>
      <c r="M639" s="62">
        <v>889.8</v>
      </c>
      <c r="N639" s="63">
        <f>ROUND(M639*1.001/K639,2)</f>
        <v>89.07</v>
      </c>
      <c r="O639" s="54"/>
      <c r="P639" s="77"/>
      <c r="Q639" s="80">
        <f>K639</f>
        <v>10</v>
      </c>
      <c r="R639" s="23">
        <f>ROUND(Q639*N639,2)</f>
        <v>890.7</v>
      </c>
      <c r="S639" s="22">
        <f>T639-R639</f>
        <v>178.13999999999987</v>
      </c>
      <c r="T639" s="73">
        <f>ROUND(Q639*N639*1.2,2)</f>
        <v>1068.8399999999999</v>
      </c>
      <c r="U639" s="68">
        <f>IF(Q639=0,"—",(Q639*N639*1.2)/Q639)</f>
        <v>106.88399999999999</v>
      </c>
      <c r="V639" s="24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s="1" customFormat="1" ht="38.25" x14ac:dyDescent="0.2">
      <c r="B640" s="18"/>
      <c r="C640" s="45"/>
      <c r="D640" s="45"/>
      <c r="E640" s="47">
        <v>632</v>
      </c>
      <c r="F640" s="31" t="s">
        <v>1681</v>
      </c>
      <c r="G640" s="20" t="s">
        <v>24</v>
      </c>
      <c r="H640" s="19" t="s">
        <v>1918</v>
      </c>
      <c r="I640" s="20" t="s">
        <v>716</v>
      </c>
      <c r="J640" s="19" t="s">
        <v>1864</v>
      </c>
      <c r="K640" s="21">
        <v>44</v>
      </c>
      <c r="L640" s="51" t="s">
        <v>26</v>
      </c>
      <c r="M640" s="62">
        <v>8712</v>
      </c>
      <c r="N640" s="63">
        <f>ROUND(M640*1.001/K640,2)</f>
        <v>198.2</v>
      </c>
      <c r="O640" s="54"/>
      <c r="P640" s="77"/>
      <c r="Q640" s="80">
        <f>K640</f>
        <v>44</v>
      </c>
      <c r="R640" s="23">
        <f>ROUND(Q640*N640,2)</f>
        <v>8720.7999999999993</v>
      </c>
      <c r="S640" s="22">
        <f>T640-R640</f>
        <v>1744.1599999999999</v>
      </c>
      <c r="T640" s="73">
        <f>ROUND(Q640*N640*1.2,2)</f>
        <v>10464.959999999999</v>
      </c>
      <c r="U640" s="68">
        <f>IF(Q640=0,"—",(Q640*N640*1.2)/Q640)</f>
        <v>237.83999999999997</v>
      </c>
      <c r="V640" s="24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s="1" customFormat="1" ht="38.25" x14ac:dyDescent="0.2">
      <c r="B641" s="18"/>
      <c r="C641" s="45"/>
      <c r="D641" s="45"/>
      <c r="E641" s="47">
        <v>633</v>
      </c>
      <c r="F641" s="31" t="s">
        <v>1682</v>
      </c>
      <c r="G641" s="20" t="s">
        <v>1683</v>
      </c>
      <c r="H641" s="19" t="s">
        <v>1918</v>
      </c>
      <c r="I641" s="20" t="s">
        <v>717</v>
      </c>
      <c r="J641" s="19" t="s">
        <v>11</v>
      </c>
      <c r="K641" s="21">
        <v>1</v>
      </c>
      <c r="L641" s="51" t="s">
        <v>26</v>
      </c>
      <c r="M641" s="62">
        <v>404076.63</v>
      </c>
      <c r="N641" s="63">
        <f>ROUND(M641*1.001/K641,2)</f>
        <v>404480.71</v>
      </c>
      <c r="O641" s="54"/>
      <c r="P641" s="77"/>
      <c r="Q641" s="80">
        <f>K641</f>
        <v>1</v>
      </c>
      <c r="R641" s="23">
        <f>ROUND(Q641*N641,2)</f>
        <v>404480.71</v>
      </c>
      <c r="S641" s="22">
        <f>T641-R641</f>
        <v>80896.139999999956</v>
      </c>
      <c r="T641" s="73">
        <f>ROUND(Q641*N641*1.2,2)</f>
        <v>485376.85</v>
      </c>
      <c r="U641" s="68">
        <f>IF(Q641=0,"—",(Q641*N641*1.2)/Q641)</f>
        <v>485376.85200000001</v>
      </c>
      <c r="V641" s="24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s="1" customFormat="1" ht="38.25" x14ac:dyDescent="0.2">
      <c r="B642" s="18"/>
      <c r="C642" s="45"/>
      <c r="D642" s="45"/>
      <c r="E642" s="47">
        <v>634</v>
      </c>
      <c r="F642" s="31" t="s">
        <v>1684</v>
      </c>
      <c r="G642" s="20" t="s">
        <v>1685</v>
      </c>
      <c r="H642" s="19" t="s">
        <v>1918</v>
      </c>
      <c r="I642" s="20" t="s">
        <v>718</v>
      </c>
      <c r="J642" s="19" t="s">
        <v>11</v>
      </c>
      <c r="K642" s="21">
        <v>12</v>
      </c>
      <c r="L642" s="51" t="s">
        <v>26</v>
      </c>
      <c r="M642" s="62">
        <v>179400</v>
      </c>
      <c r="N642" s="63">
        <f>ROUND(M642*1.001/K642,2)</f>
        <v>14964.95</v>
      </c>
      <c r="O642" s="54"/>
      <c r="P642" s="77"/>
      <c r="Q642" s="80">
        <f>K642</f>
        <v>12</v>
      </c>
      <c r="R642" s="23">
        <f>ROUND(Q642*N642,2)</f>
        <v>179579.4</v>
      </c>
      <c r="S642" s="22">
        <f>T642-R642</f>
        <v>35915.880000000005</v>
      </c>
      <c r="T642" s="73">
        <f>ROUND(Q642*N642*1.2,2)</f>
        <v>215495.28</v>
      </c>
      <c r="U642" s="68">
        <f>IF(Q642=0,"—",(Q642*N642*1.2)/Q642)</f>
        <v>17957.940000000002</v>
      </c>
      <c r="V642" s="24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s="1" customFormat="1" ht="38.25" x14ac:dyDescent="0.2">
      <c r="B643" s="18"/>
      <c r="C643" s="45"/>
      <c r="D643" s="45"/>
      <c r="E643" s="47">
        <v>635</v>
      </c>
      <c r="F643" s="31" t="s">
        <v>1920</v>
      </c>
      <c r="G643" s="20" t="s">
        <v>1921</v>
      </c>
      <c r="H643" s="19" t="s">
        <v>1918</v>
      </c>
      <c r="I643" s="20" t="s">
        <v>1997</v>
      </c>
      <c r="J643" s="19" t="s">
        <v>11</v>
      </c>
      <c r="K643" s="21">
        <v>1</v>
      </c>
      <c r="L643" s="51" t="s">
        <v>26</v>
      </c>
      <c r="M643" s="62">
        <v>6228.81</v>
      </c>
      <c r="N643" s="63">
        <f>ROUND(M643*1.001/K643,2)</f>
        <v>6235.04</v>
      </c>
      <c r="O643" s="54"/>
      <c r="P643" s="77"/>
      <c r="Q643" s="80">
        <f>K643</f>
        <v>1</v>
      </c>
      <c r="R643" s="23">
        <f>ROUND(Q643*N643,2)</f>
        <v>6235.04</v>
      </c>
      <c r="S643" s="22">
        <f>T643-R643</f>
        <v>1247.0100000000002</v>
      </c>
      <c r="T643" s="73">
        <f>ROUND(Q643*N643*1.2,2)</f>
        <v>7482.05</v>
      </c>
      <c r="U643" s="68">
        <f>IF(Q643=0,"—",(Q643*N643*1.2)/Q643)</f>
        <v>7482.0479999999998</v>
      </c>
      <c r="V643" s="24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s="1" customFormat="1" ht="38.25" x14ac:dyDescent="0.2">
      <c r="B644" s="18"/>
      <c r="C644" s="45"/>
      <c r="D644" s="45"/>
      <c r="E644" s="47">
        <v>636</v>
      </c>
      <c r="F644" s="31" t="s">
        <v>1686</v>
      </c>
      <c r="G644" s="20" t="s">
        <v>24</v>
      </c>
      <c r="H644" s="19" t="s">
        <v>1918</v>
      </c>
      <c r="I644" s="20" t="s">
        <v>719</v>
      </c>
      <c r="J644" s="19" t="s">
        <v>11</v>
      </c>
      <c r="K644" s="21">
        <v>3</v>
      </c>
      <c r="L644" s="51" t="s">
        <v>26</v>
      </c>
      <c r="M644" s="62">
        <v>1350</v>
      </c>
      <c r="N644" s="63">
        <f>ROUND(M644*1.001/K644,2)</f>
        <v>450.45</v>
      </c>
      <c r="O644" s="54"/>
      <c r="P644" s="77"/>
      <c r="Q644" s="80">
        <f>K644</f>
        <v>3</v>
      </c>
      <c r="R644" s="23">
        <f>ROUND(Q644*N644,2)</f>
        <v>1351.35</v>
      </c>
      <c r="S644" s="22">
        <f>T644-R644</f>
        <v>270.27</v>
      </c>
      <c r="T644" s="73">
        <f>ROUND(Q644*N644*1.2,2)</f>
        <v>1621.62</v>
      </c>
      <c r="U644" s="68">
        <f>IF(Q644=0,"—",(Q644*N644*1.2)/Q644)</f>
        <v>540.54</v>
      </c>
      <c r="V644" s="24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s="1" customFormat="1" ht="38.25" x14ac:dyDescent="0.2">
      <c r="B645" s="18"/>
      <c r="C645" s="45"/>
      <c r="D645" s="45"/>
      <c r="E645" s="47">
        <v>637</v>
      </c>
      <c r="F645" s="31" t="s">
        <v>1687</v>
      </c>
      <c r="G645" s="20" t="s">
        <v>24</v>
      </c>
      <c r="H645" s="19" t="s">
        <v>1918</v>
      </c>
      <c r="I645" s="20" t="s">
        <v>720</v>
      </c>
      <c r="J645" s="19" t="s">
        <v>11</v>
      </c>
      <c r="K645" s="21">
        <v>2</v>
      </c>
      <c r="L645" s="51" t="s">
        <v>26</v>
      </c>
      <c r="M645" s="62">
        <v>760</v>
      </c>
      <c r="N645" s="63">
        <f>ROUND(M645*1.001/K645,2)</f>
        <v>380.38</v>
      </c>
      <c r="O645" s="54"/>
      <c r="P645" s="77"/>
      <c r="Q645" s="80">
        <f>K645</f>
        <v>2</v>
      </c>
      <c r="R645" s="23">
        <f>ROUND(Q645*N645,2)</f>
        <v>760.76</v>
      </c>
      <c r="S645" s="22">
        <f>T645-R645</f>
        <v>152.14999999999998</v>
      </c>
      <c r="T645" s="73">
        <f>ROUND(Q645*N645*1.2,2)</f>
        <v>912.91</v>
      </c>
      <c r="U645" s="68">
        <f>IF(Q645=0,"—",(Q645*N645*1.2)/Q645)</f>
        <v>456.45599999999996</v>
      </c>
      <c r="V645" s="24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s="1" customFormat="1" ht="38.25" x14ac:dyDescent="0.2">
      <c r="B646" s="18"/>
      <c r="C646" s="45"/>
      <c r="D646" s="45"/>
      <c r="E646" s="47">
        <v>638</v>
      </c>
      <c r="F646" s="31" t="s">
        <v>1688</v>
      </c>
      <c r="G646" s="20" t="s">
        <v>24</v>
      </c>
      <c r="H646" s="19" t="s">
        <v>1918</v>
      </c>
      <c r="I646" s="20" t="s">
        <v>721</v>
      </c>
      <c r="J646" s="19" t="s">
        <v>11</v>
      </c>
      <c r="K646" s="21">
        <v>2</v>
      </c>
      <c r="L646" s="51" t="s">
        <v>26</v>
      </c>
      <c r="M646" s="62">
        <v>760</v>
      </c>
      <c r="N646" s="63">
        <f>ROUND(M646*1.001/K646,2)</f>
        <v>380.38</v>
      </c>
      <c r="O646" s="54"/>
      <c r="P646" s="77"/>
      <c r="Q646" s="80">
        <f>K646</f>
        <v>2</v>
      </c>
      <c r="R646" s="23">
        <f>ROUND(Q646*N646,2)</f>
        <v>760.76</v>
      </c>
      <c r="S646" s="22">
        <f>T646-R646</f>
        <v>152.14999999999998</v>
      </c>
      <c r="T646" s="73">
        <f>ROUND(Q646*N646*1.2,2)</f>
        <v>912.91</v>
      </c>
      <c r="U646" s="68">
        <f>IF(Q646=0,"—",(Q646*N646*1.2)/Q646)</f>
        <v>456.45599999999996</v>
      </c>
      <c r="V646" s="24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s="1" customFormat="1" ht="38.25" x14ac:dyDescent="0.2">
      <c r="B647" s="18"/>
      <c r="C647" s="45"/>
      <c r="D647" s="45"/>
      <c r="E647" s="47">
        <v>639</v>
      </c>
      <c r="F647" s="31" t="s">
        <v>1689</v>
      </c>
      <c r="G647" s="20" t="s">
        <v>24</v>
      </c>
      <c r="H647" s="19" t="s">
        <v>1918</v>
      </c>
      <c r="I647" s="20" t="s">
        <v>722</v>
      </c>
      <c r="J647" s="19" t="s">
        <v>11</v>
      </c>
      <c r="K647" s="21">
        <v>17</v>
      </c>
      <c r="L647" s="51" t="s">
        <v>26</v>
      </c>
      <c r="M647" s="62">
        <v>3067.38</v>
      </c>
      <c r="N647" s="63">
        <f>ROUND(M647*1.001/K647,2)</f>
        <v>180.61</v>
      </c>
      <c r="O647" s="54"/>
      <c r="P647" s="77"/>
      <c r="Q647" s="80">
        <f>K647</f>
        <v>17</v>
      </c>
      <c r="R647" s="23">
        <f>ROUND(Q647*N647,2)</f>
        <v>3070.37</v>
      </c>
      <c r="S647" s="22">
        <f>T647-R647</f>
        <v>614.07000000000016</v>
      </c>
      <c r="T647" s="73">
        <f>ROUND(Q647*N647*1.2,2)</f>
        <v>3684.44</v>
      </c>
      <c r="U647" s="68">
        <f>IF(Q647=0,"—",(Q647*N647*1.2)/Q647)</f>
        <v>216.73200000000003</v>
      </c>
      <c r="V647" s="24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s="1" customFormat="1" ht="38.25" x14ac:dyDescent="0.2">
      <c r="B648" s="18"/>
      <c r="C648" s="45"/>
      <c r="D648" s="45"/>
      <c r="E648" s="47">
        <v>640</v>
      </c>
      <c r="F648" s="31" t="s">
        <v>1690</v>
      </c>
      <c r="G648" s="20" t="s">
        <v>24</v>
      </c>
      <c r="H648" s="19" t="s">
        <v>1918</v>
      </c>
      <c r="I648" s="20" t="s">
        <v>723</v>
      </c>
      <c r="J648" s="19" t="s">
        <v>11</v>
      </c>
      <c r="K648" s="21">
        <v>25</v>
      </c>
      <c r="L648" s="51" t="s">
        <v>26</v>
      </c>
      <c r="M648" s="62">
        <v>1234</v>
      </c>
      <c r="N648" s="63">
        <f>ROUND(M648*1.001/K648,2)</f>
        <v>49.41</v>
      </c>
      <c r="O648" s="54"/>
      <c r="P648" s="77"/>
      <c r="Q648" s="80">
        <f>K648</f>
        <v>25</v>
      </c>
      <c r="R648" s="23">
        <f>ROUND(Q648*N648,2)</f>
        <v>1235.25</v>
      </c>
      <c r="S648" s="22">
        <f>T648-R648</f>
        <v>247.04999999999995</v>
      </c>
      <c r="T648" s="73">
        <f>ROUND(Q648*N648*1.2,2)</f>
        <v>1482.3</v>
      </c>
      <c r="U648" s="68">
        <f>IF(Q648=0,"—",(Q648*N648*1.2)/Q648)</f>
        <v>59.292000000000002</v>
      </c>
      <c r="V648" s="24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s="1" customFormat="1" ht="38.25" x14ac:dyDescent="0.2">
      <c r="B649" s="18"/>
      <c r="C649" s="45"/>
      <c r="D649" s="45"/>
      <c r="E649" s="47">
        <v>641</v>
      </c>
      <c r="F649" s="31" t="s">
        <v>1691</v>
      </c>
      <c r="G649" s="20" t="s">
        <v>24</v>
      </c>
      <c r="H649" s="19" t="s">
        <v>1918</v>
      </c>
      <c r="I649" s="20" t="s">
        <v>724</v>
      </c>
      <c r="J649" s="19" t="s">
        <v>11</v>
      </c>
      <c r="K649" s="21">
        <v>18</v>
      </c>
      <c r="L649" s="51" t="s">
        <v>26</v>
      </c>
      <c r="M649" s="62">
        <v>895.5</v>
      </c>
      <c r="N649" s="63">
        <f>ROUND(M649*1.001/K649,2)</f>
        <v>49.8</v>
      </c>
      <c r="O649" s="54"/>
      <c r="P649" s="77"/>
      <c r="Q649" s="80">
        <f>K649</f>
        <v>18</v>
      </c>
      <c r="R649" s="23">
        <f>ROUND(Q649*N649,2)</f>
        <v>896.4</v>
      </c>
      <c r="S649" s="22">
        <f>T649-R649</f>
        <v>179.28000000000009</v>
      </c>
      <c r="T649" s="73">
        <f>ROUND(Q649*N649*1.2,2)</f>
        <v>1075.68</v>
      </c>
      <c r="U649" s="68">
        <f>IF(Q649=0,"—",(Q649*N649*1.2)/Q649)</f>
        <v>59.759999999999991</v>
      </c>
      <c r="V649" s="24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s="1" customFormat="1" ht="38.25" x14ac:dyDescent="0.2">
      <c r="B650" s="18"/>
      <c r="C650" s="45"/>
      <c r="D650" s="45"/>
      <c r="E650" s="47">
        <v>642</v>
      </c>
      <c r="F650" s="31" t="s">
        <v>1922</v>
      </c>
      <c r="G650" s="20">
        <v>5802722</v>
      </c>
      <c r="H650" s="19" t="s">
        <v>1918</v>
      </c>
      <c r="I650" s="20" t="s">
        <v>1998</v>
      </c>
      <c r="J650" s="19" t="s">
        <v>11</v>
      </c>
      <c r="K650" s="21">
        <v>1</v>
      </c>
      <c r="L650" s="51" t="s">
        <v>26</v>
      </c>
      <c r="M650" s="62">
        <v>12712.4</v>
      </c>
      <c r="N650" s="63">
        <f>ROUND(M650*1.001/K650,2)</f>
        <v>12725.11</v>
      </c>
      <c r="O650" s="54"/>
      <c r="P650" s="77"/>
      <c r="Q650" s="80">
        <f>K650</f>
        <v>1</v>
      </c>
      <c r="R650" s="23">
        <f>ROUND(Q650*N650,2)</f>
        <v>12725.11</v>
      </c>
      <c r="S650" s="22">
        <f>T650-R650</f>
        <v>2545.0199999999986</v>
      </c>
      <c r="T650" s="73">
        <f>ROUND(Q650*N650*1.2,2)</f>
        <v>15270.13</v>
      </c>
      <c r="U650" s="68">
        <f>IF(Q650=0,"—",(Q650*N650*1.2)/Q650)</f>
        <v>15270.132</v>
      </c>
      <c r="V650" s="24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s="1" customFormat="1" ht="38.25" x14ac:dyDescent="0.2">
      <c r="B651" s="18"/>
      <c r="C651" s="45"/>
      <c r="D651" s="45"/>
      <c r="E651" s="47">
        <v>643</v>
      </c>
      <c r="F651" s="31" t="s">
        <v>1692</v>
      </c>
      <c r="G651" s="20" t="s">
        <v>24</v>
      </c>
      <c r="H651" s="19" t="s">
        <v>1918</v>
      </c>
      <c r="I651" s="20" t="s">
        <v>725</v>
      </c>
      <c r="J651" s="19" t="s">
        <v>11</v>
      </c>
      <c r="K651" s="21">
        <v>1</v>
      </c>
      <c r="L651" s="51" t="s">
        <v>26</v>
      </c>
      <c r="M651" s="62">
        <v>9466.2000000000007</v>
      </c>
      <c r="N651" s="63">
        <f>ROUND(M651*1.001/K651,2)</f>
        <v>9475.67</v>
      </c>
      <c r="O651" s="54"/>
      <c r="P651" s="77"/>
      <c r="Q651" s="80">
        <f>K651</f>
        <v>1</v>
      </c>
      <c r="R651" s="23">
        <f>ROUND(Q651*N651,2)</f>
        <v>9475.67</v>
      </c>
      <c r="S651" s="22">
        <f>T651-R651</f>
        <v>1895.1299999999992</v>
      </c>
      <c r="T651" s="73">
        <f>ROUND(Q651*N651*1.2,2)</f>
        <v>11370.8</v>
      </c>
      <c r="U651" s="68">
        <f>IF(Q651=0,"—",(Q651*N651*1.2)/Q651)</f>
        <v>11370.804</v>
      </c>
      <c r="V651" s="24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s="1" customFormat="1" ht="38.25" x14ac:dyDescent="0.2">
      <c r="B652" s="18"/>
      <c r="C652" s="45"/>
      <c r="D652" s="45"/>
      <c r="E652" s="47">
        <v>644</v>
      </c>
      <c r="F652" s="31" t="s">
        <v>1693</v>
      </c>
      <c r="G652" s="20" t="s">
        <v>24</v>
      </c>
      <c r="H652" s="19" t="s">
        <v>1918</v>
      </c>
      <c r="I652" s="20" t="s">
        <v>129</v>
      </c>
      <c r="J652" s="19" t="s">
        <v>11</v>
      </c>
      <c r="K652" s="21">
        <v>11</v>
      </c>
      <c r="L652" s="51" t="s">
        <v>26</v>
      </c>
      <c r="M652" s="62">
        <v>913</v>
      </c>
      <c r="N652" s="63">
        <f>ROUND(M652*1.001/K652,2)</f>
        <v>83.08</v>
      </c>
      <c r="O652" s="54"/>
      <c r="P652" s="77"/>
      <c r="Q652" s="80">
        <f>K652</f>
        <v>11</v>
      </c>
      <c r="R652" s="23">
        <f>ROUND(Q652*N652,2)</f>
        <v>913.88</v>
      </c>
      <c r="S652" s="22">
        <f>T652-R652</f>
        <v>182.78000000000009</v>
      </c>
      <c r="T652" s="73">
        <f>ROUND(Q652*N652*1.2,2)</f>
        <v>1096.6600000000001</v>
      </c>
      <c r="U652" s="68">
        <f>IF(Q652=0,"—",(Q652*N652*1.2)/Q652)</f>
        <v>99.695999999999998</v>
      </c>
      <c r="V652" s="24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s="1" customFormat="1" ht="38.25" x14ac:dyDescent="0.2">
      <c r="B653" s="18"/>
      <c r="C653" s="45"/>
      <c r="D653" s="45"/>
      <c r="E653" s="47">
        <v>645</v>
      </c>
      <c r="F653" s="31" t="s">
        <v>1694</v>
      </c>
      <c r="G653" s="20" t="s">
        <v>24</v>
      </c>
      <c r="H653" s="19" t="s">
        <v>1918</v>
      </c>
      <c r="I653" s="20" t="s">
        <v>726</v>
      </c>
      <c r="J653" s="19" t="s">
        <v>11</v>
      </c>
      <c r="K653" s="21">
        <v>20</v>
      </c>
      <c r="L653" s="51" t="s">
        <v>26</v>
      </c>
      <c r="M653" s="62">
        <v>5717.2</v>
      </c>
      <c r="N653" s="63">
        <f>ROUND(M653*1.001/K653,2)</f>
        <v>286.14999999999998</v>
      </c>
      <c r="O653" s="54"/>
      <c r="P653" s="77"/>
      <c r="Q653" s="80">
        <f>K653</f>
        <v>20</v>
      </c>
      <c r="R653" s="23">
        <f>ROUND(Q653*N653,2)</f>
        <v>5723</v>
      </c>
      <c r="S653" s="22">
        <f>T653-R653</f>
        <v>1144.6000000000004</v>
      </c>
      <c r="T653" s="73">
        <f>ROUND(Q653*N653*1.2,2)</f>
        <v>6867.6</v>
      </c>
      <c r="U653" s="68">
        <f>IF(Q653=0,"—",(Q653*N653*1.2)/Q653)</f>
        <v>343.38</v>
      </c>
      <c r="V653" s="24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s="1" customFormat="1" ht="38.25" x14ac:dyDescent="0.2">
      <c r="B654" s="18"/>
      <c r="C654" s="45"/>
      <c r="D654" s="45"/>
      <c r="E654" s="47">
        <v>646</v>
      </c>
      <c r="F654" s="31" t="s">
        <v>1695</v>
      </c>
      <c r="G654" s="20" t="s">
        <v>24</v>
      </c>
      <c r="H654" s="19" t="s">
        <v>1918</v>
      </c>
      <c r="I654" s="20" t="s">
        <v>727</v>
      </c>
      <c r="J654" s="19" t="s">
        <v>1864</v>
      </c>
      <c r="K654" s="21">
        <v>120</v>
      </c>
      <c r="L654" s="51" t="s">
        <v>26</v>
      </c>
      <c r="M654" s="62">
        <v>21966</v>
      </c>
      <c r="N654" s="63">
        <f>ROUND(M654*1.001/K654,2)</f>
        <v>183.23</v>
      </c>
      <c r="O654" s="54"/>
      <c r="P654" s="77"/>
      <c r="Q654" s="80">
        <f>K654</f>
        <v>120</v>
      </c>
      <c r="R654" s="23">
        <f>ROUND(Q654*N654,2)</f>
        <v>21987.599999999999</v>
      </c>
      <c r="S654" s="22">
        <f>T654-R654</f>
        <v>4397.5200000000004</v>
      </c>
      <c r="T654" s="73">
        <f>ROUND(Q654*N654*1.2,2)</f>
        <v>26385.119999999999</v>
      </c>
      <c r="U654" s="68">
        <f>IF(Q654=0,"—",(Q654*N654*1.2)/Q654)</f>
        <v>219.876</v>
      </c>
      <c r="V654" s="24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s="1" customFormat="1" ht="38.25" x14ac:dyDescent="0.2">
      <c r="B655" s="18"/>
      <c r="C655" s="45"/>
      <c r="D655" s="45"/>
      <c r="E655" s="47">
        <v>647</v>
      </c>
      <c r="F655" s="31" t="s">
        <v>1696</v>
      </c>
      <c r="G655" s="20" t="s">
        <v>1697</v>
      </c>
      <c r="H655" s="19" t="s">
        <v>1918</v>
      </c>
      <c r="I655" s="20" t="s">
        <v>728</v>
      </c>
      <c r="J655" s="19" t="s">
        <v>11</v>
      </c>
      <c r="K655" s="21">
        <v>1</v>
      </c>
      <c r="L655" s="51" t="s">
        <v>26</v>
      </c>
      <c r="M655" s="62">
        <v>469.34</v>
      </c>
      <c r="N655" s="63">
        <f>ROUND(M655*1.001/K655,2)</f>
        <v>469.81</v>
      </c>
      <c r="O655" s="54"/>
      <c r="P655" s="77"/>
      <c r="Q655" s="80">
        <f>K655</f>
        <v>1</v>
      </c>
      <c r="R655" s="23">
        <f>ROUND(Q655*N655,2)</f>
        <v>469.81</v>
      </c>
      <c r="S655" s="22">
        <f>T655-R655</f>
        <v>93.95999999999998</v>
      </c>
      <c r="T655" s="73">
        <f>ROUND(Q655*N655*1.2,2)</f>
        <v>563.77</v>
      </c>
      <c r="U655" s="68">
        <f>IF(Q655=0,"—",(Q655*N655*1.2)/Q655)</f>
        <v>563.77199999999993</v>
      </c>
      <c r="V655" s="24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s="1" customFormat="1" ht="38.25" x14ac:dyDescent="0.2">
      <c r="B656" s="18"/>
      <c r="C656" s="45"/>
      <c r="D656" s="45"/>
      <c r="E656" s="47">
        <v>648</v>
      </c>
      <c r="F656" s="31" t="s">
        <v>1698</v>
      </c>
      <c r="G656" s="20" t="s">
        <v>1699</v>
      </c>
      <c r="H656" s="19" t="s">
        <v>1918</v>
      </c>
      <c r="I656" s="20" t="s">
        <v>729</v>
      </c>
      <c r="J656" s="19" t="s">
        <v>11</v>
      </c>
      <c r="K656" s="21">
        <v>1</v>
      </c>
      <c r="L656" s="51" t="s">
        <v>26</v>
      </c>
      <c r="M656" s="62">
        <v>141594.23000000001</v>
      </c>
      <c r="N656" s="63">
        <f>ROUND(M656*1.001/K656,2)</f>
        <v>141735.82</v>
      </c>
      <c r="O656" s="54"/>
      <c r="P656" s="77"/>
      <c r="Q656" s="80">
        <f>K656</f>
        <v>1</v>
      </c>
      <c r="R656" s="23">
        <f>ROUND(Q656*N656,2)</f>
        <v>141735.82</v>
      </c>
      <c r="S656" s="22">
        <f>T656-R656</f>
        <v>28347.160000000003</v>
      </c>
      <c r="T656" s="73">
        <f>ROUND(Q656*N656*1.2,2)</f>
        <v>170082.98</v>
      </c>
      <c r="U656" s="68">
        <f>IF(Q656=0,"—",(Q656*N656*1.2)/Q656)</f>
        <v>170082.984</v>
      </c>
      <c r="V656" s="24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s="1" customFormat="1" ht="38.25" x14ac:dyDescent="0.2">
      <c r="B657" s="18"/>
      <c r="C657" s="45"/>
      <c r="D657" s="45"/>
      <c r="E657" s="47">
        <v>649</v>
      </c>
      <c r="F657" s="31" t="s">
        <v>1700</v>
      </c>
      <c r="G657" s="20" t="s">
        <v>24</v>
      </c>
      <c r="H657" s="19" t="s">
        <v>1918</v>
      </c>
      <c r="I657" s="20" t="s">
        <v>730</v>
      </c>
      <c r="J657" s="19" t="s">
        <v>11</v>
      </c>
      <c r="K657" s="21">
        <v>1</v>
      </c>
      <c r="L657" s="51" t="s">
        <v>26</v>
      </c>
      <c r="M657" s="62">
        <v>650</v>
      </c>
      <c r="N657" s="63">
        <f>ROUND(M657*1.001/K657,2)</f>
        <v>650.65</v>
      </c>
      <c r="O657" s="54"/>
      <c r="P657" s="77"/>
      <c r="Q657" s="80">
        <f>K657</f>
        <v>1</v>
      </c>
      <c r="R657" s="23">
        <f>ROUND(Q657*N657,2)</f>
        <v>650.65</v>
      </c>
      <c r="S657" s="22">
        <f>T657-R657</f>
        <v>130.13</v>
      </c>
      <c r="T657" s="73">
        <f>ROUND(Q657*N657*1.2,2)</f>
        <v>780.78</v>
      </c>
      <c r="U657" s="68">
        <f>IF(Q657=0,"—",(Q657*N657*1.2)/Q657)</f>
        <v>780.78</v>
      </c>
      <c r="V657" s="24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s="1" customFormat="1" ht="38.25" x14ac:dyDescent="0.2">
      <c r="B658" s="18"/>
      <c r="C658" s="45"/>
      <c r="D658" s="45"/>
      <c r="E658" s="47">
        <v>650</v>
      </c>
      <c r="F658" s="31" t="s">
        <v>1701</v>
      </c>
      <c r="G658" s="20" t="s">
        <v>24</v>
      </c>
      <c r="H658" s="19" t="s">
        <v>1918</v>
      </c>
      <c r="I658" s="20" t="s">
        <v>130</v>
      </c>
      <c r="J658" s="19" t="s">
        <v>11</v>
      </c>
      <c r="K658" s="21">
        <v>714</v>
      </c>
      <c r="L658" s="51" t="s">
        <v>26</v>
      </c>
      <c r="M658" s="62">
        <v>9996</v>
      </c>
      <c r="N658" s="63">
        <f>ROUND(M658*1.001/K658,2)</f>
        <v>14.01</v>
      </c>
      <c r="O658" s="54"/>
      <c r="P658" s="77"/>
      <c r="Q658" s="80">
        <f>K658</f>
        <v>714</v>
      </c>
      <c r="R658" s="23">
        <f>ROUND(Q658*N658,2)</f>
        <v>10003.14</v>
      </c>
      <c r="S658" s="22">
        <f>T658-R658</f>
        <v>2000.630000000001</v>
      </c>
      <c r="T658" s="73">
        <f>ROUND(Q658*N658*1.2,2)</f>
        <v>12003.77</v>
      </c>
      <c r="U658" s="68">
        <f>IF(Q658=0,"—",(Q658*N658*1.2)/Q658)</f>
        <v>16.811999999999998</v>
      </c>
      <c r="V658" s="24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s="1" customFormat="1" ht="38.25" x14ac:dyDescent="0.2">
      <c r="B659" s="18"/>
      <c r="C659" s="45"/>
      <c r="D659" s="45"/>
      <c r="E659" s="47">
        <v>651</v>
      </c>
      <c r="F659" s="31" t="s">
        <v>1702</v>
      </c>
      <c r="G659" s="20" t="s">
        <v>24</v>
      </c>
      <c r="H659" s="19" t="s">
        <v>1918</v>
      </c>
      <c r="I659" s="20" t="s">
        <v>731</v>
      </c>
      <c r="J659" s="19" t="s">
        <v>11</v>
      </c>
      <c r="K659" s="21">
        <v>1</v>
      </c>
      <c r="L659" s="51" t="s">
        <v>26</v>
      </c>
      <c r="M659" s="62">
        <v>8681</v>
      </c>
      <c r="N659" s="63">
        <f>ROUND(M659*1.001/K659,2)</f>
        <v>8689.68</v>
      </c>
      <c r="O659" s="54"/>
      <c r="P659" s="77"/>
      <c r="Q659" s="80">
        <f>K659</f>
        <v>1</v>
      </c>
      <c r="R659" s="23">
        <f>ROUND(Q659*N659,2)</f>
        <v>8689.68</v>
      </c>
      <c r="S659" s="22">
        <f>T659-R659</f>
        <v>1737.9400000000005</v>
      </c>
      <c r="T659" s="73">
        <f>ROUND(Q659*N659*1.2,2)</f>
        <v>10427.620000000001</v>
      </c>
      <c r="U659" s="68">
        <f>IF(Q659=0,"—",(Q659*N659*1.2)/Q659)</f>
        <v>10427.616</v>
      </c>
      <c r="V659" s="24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s="1" customFormat="1" ht="38.25" x14ac:dyDescent="0.2">
      <c r="B660" s="18"/>
      <c r="C660" s="45"/>
      <c r="D660" s="45"/>
      <c r="E660" s="47">
        <v>652</v>
      </c>
      <c r="F660" s="31" t="s">
        <v>1703</v>
      </c>
      <c r="G660" s="20">
        <v>271206</v>
      </c>
      <c r="H660" s="19" t="s">
        <v>1918</v>
      </c>
      <c r="I660" s="20" t="s">
        <v>732</v>
      </c>
      <c r="J660" s="19" t="s">
        <v>11</v>
      </c>
      <c r="K660" s="21">
        <v>2</v>
      </c>
      <c r="L660" s="51" t="s">
        <v>26</v>
      </c>
      <c r="M660" s="62">
        <v>72380</v>
      </c>
      <c r="N660" s="63">
        <f>ROUND(M660*1.001/K660,2)</f>
        <v>36226.19</v>
      </c>
      <c r="O660" s="54"/>
      <c r="P660" s="77"/>
      <c r="Q660" s="80">
        <f>K660</f>
        <v>2</v>
      </c>
      <c r="R660" s="23">
        <f>ROUND(Q660*N660,2)</f>
        <v>72452.38</v>
      </c>
      <c r="S660" s="22">
        <f>T660-R660</f>
        <v>14490.479999999996</v>
      </c>
      <c r="T660" s="73">
        <f>ROUND(Q660*N660*1.2,2)</f>
        <v>86942.86</v>
      </c>
      <c r="U660" s="68">
        <f>IF(Q660=0,"—",(Q660*N660*1.2)/Q660)</f>
        <v>43471.428</v>
      </c>
      <c r="V660" s="24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s="1" customFormat="1" ht="38.25" x14ac:dyDescent="0.2">
      <c r="B661" s="18"/>
      <c r="C661" s="45"/>
      <c r="D661" s="45"/>
      <c r="E661" s="47">
        <v>653</v>
      </c>
      <c r="F661" s="31" t="s">
        <v>1704</v>
      </c>
      <c r="G661" s="20">
        <v>271207</v>
      </c>
      <c r="H661" s="19" t="s">
        <v>1918</v>
      </c>
      <c r="I661" s="20" t="s">
        <v>733</v>
      </c>
      <c r="J661" s="19" t="s">
        <v>11</v>
      </c>
      <c r="K661" s="21">
        <v>1</v>
      </c>
      <c r="L661" s="51" t="s">
        <v>26</v>
      </c>
      <c r="M661" s="62">
        <v>19643</v>
      </c>
      <c r="N661" s="63">
        <f>ROUND(M661*1.001/K661,2)</f>
        <v>19662.64</v>
      </c>
      <c r="O661" s="54"/>
      <c r="P661" s="77"/>
      <c r="Q661" s="80">
        <f>K661</f>
        <v>1</v>
      </c>
      <c r="R661" s="23">
        <f>ROUND(Q661*N661,2)</f>
        <v>19662.64</v>
      </c>
      <c r="S661" s="22">
        <f>T661-R661</f>
        <v>3932.5299999999988</v>
      </c>
      <c r="T661" s="73">
        <f>ROUND(Q661*N661*1.2,2)</f>
        <v>23595.17</v>
      </c>
      <c r="U661" s="68">
        <f>IF(Q661=0,"—",(Q661*N661*1.2)/Q661)</f>
        <v>23595.167999999998</v>
      </c>
      <c r="V661" s="24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s="1" customFormat="1" ht="38.25" x14ac:dyDescent="0.2">
      <c r="B662" s="18"/>
      <c r="C662" s="45"/>
      <c r="D662" s="45"/>
      <c r="E662" s="47">
        <v>654</v>
      </c>
      <c r="F662" s="31" t="s">
        <v>1705</v>
      </c>
      <c r="G662" s="20">
        <v>271204</v>
      </c>
      <c r="H662" s="19" t="s">
        <v>1918</v>
      </c>
      <c r="I662" s="20" t="s">
        <v>734</v>
      </c>
      <c r="J662" s="19" t="s">
        <v>11</v>
      </c>
      <c r="K662" s="21">
        <v>1</v>
      </c>
      <c r="L662" s="51" t="s">
        <v>26</v>
      </c>
      <c r="M662" s="62">
        <v>21677</v>
      </c>
      <c r="N662" s="63">
        <f>ROUND(M662*1.001/K662,2)</f>
        <v>21698.68</v>
      </c>
      <c r="O662" s="54"/>
      <c r="P662" s="77"/>
      <c r="Q662" s="80">
        <f>K662</f>
        <v>1</v>
      </c>
      <c r="R662" s="23">
        <f>ROUND(Q662*N662,2)</f>
        <v>21698.68</v>
      </c>
      <c r="S662" s="22">
        <f>T662-R662</f>
        <v>4339.739999999998</v>
      </c>
      <c r="T662" s="73">
        <f>ROUND(Q662*N662*1.2,2)</f>
        <v>26038.42</v>
      </c>
      <c r="U662" s="68">
        <f>IF(Q662=0,"—",(Q662*N662*1.2)/Q662)</f>
        <v>26038.416000000001</v>
      </c>
      <c r="V662" s="24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s="1" customFormat="1" ht="38.25" x14ac:dyDescent="0.2">
      <c r="B663" s="18"/>
      <c r="C663" s="45"/>
      <c r="D663" s="45"/>
      <c r="E663" s="47">
        <v>655</v>
      </c>
      <c r="F663" s="31" t="s">
        <v>1706</v>
      </c>
      <c r="G663" s="20">
        <v>271205</v>
      </c>
      <c r="H663" s="19" t="s">
        <v>1918</v>
      </c>
      <c r="I663" s="20" t="s">
        <v>735</v>
      </c>
      <c r="J663" s="19" t="s">
        <v>11</v>
      </c>
      <c r="K663" s="21">
        <v>2</v>
      </c>
      <c r="L663" s="51" t="s">
        <v>26</v>
      </c>
      <c r="M663" s="62">
        <v>71084</v>
      </c>
      <c r="N663" s="63">
        <f>ROUND(M663*1.001/K663,2)</f>
        <v>35577.54</v>
      </c>
      <c r="O663" s="54"/>
      <c r="P663" s="77"/>
      <c r="Q663" s="80">
        <f>K663</f>
        <v>2</v>
      </c>
      <c r="R663" s="23">
        <f>ROUND(Q663*N663,2)</f>
        <v>71155.08</v>
      </c>
      <c r="S663" s="22">
        <f>T663-R663</f>
        <v>14231.020000000004</v>
      </c>
      <c r="T663" s="73">
        <f>ROUND(Q663*N663*1.2,2)</f>
        <v>85386.1</v>
      </c>
      <c r="U663" s="68">
        <f>IF(Q663=0,"—",(Q663*N663*1.2)/Q663)</f>
        <v>42693.048000000003</v>
      </c>
      <c r="V663" s="24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s="1" customFormat="1" ht="38.25" x14ac:dyDescent="0.2">
      <c r="B664" s="18"/>
      <c r="C664" s="45"/>
      <c r="D664" s="45"/>
      <c r="E664" s="47">
        <v>656</v>
      </c>
      <c r="F664" s="31" t="s">
        <v>1707</v>
      </c>
      <c r="G664" s="20">
        <v>271203</v>
      </c>
      <c r="H664" s="19" t="s">
        <v>1918</v>
      </c>
      <c r="I664" s="20" t="s">
        <v>736</v>
      </c>
      <c r="J664" s="19" t="s">
        <v>11</v>
      </c>
      <c r="K664" s="21">
        <v>1</v>
      </c>
      <c r="L664" s="51" t="s">
        <v>26</v>
      </c>
      <c r="M664" s="62">
        <v>19643</v>
      </c>
      <c r="N664" s="63">
        <f>ROUND(M664*1.001/K664,2)</f>
        <v>19662.64</v>
      </c>
      <c r="O664" s="54"/>
      <c r="P664" s="77"/>
      <c r="Q664" s="80">
        <f>K664</f>
        <v>1</v>
      </c>
      <c r="R664" s="23">
        <f>ROUND(Q664*N664,2)</f>
        <v>19662.64</v>
      </c>
      <c r="S664" s="22">
        <f>T664-R664</f>
        <v>3932.5299999999988</v>
      </c>
      <c r="T664" s="73">
        <f>ROUND(Q664*N664*1.2,2)</f>
        <v>23595.17</v>
      </c>
      <c r="U664" s="68">
        <f>IF(Q664=0,"—",(Q664*N664*1.2)/Q664)</f>
        <v>23595.167999999998</v>
      </c>
      <c r="V664" s="24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s="1" customFormat="1" ht="38.25" x14ac:dyDescent="0.2">
      <c r="B665" s="18"/>
      <c r="C665" s="45"/>
      <c r="D665" s="45"/>
      <c r="E665" s="47">
        <v>657</v>
      </c>
      <c r="F665" s="31" t="s">
        <v>1708</v>
      </c>
      <c r="G665" s="20" t="s">
        <v>24</v>
      </c>
      <c r="H665" s="19" t="s">
        <v>1918</v>
      </c>
      <c r="I665" s="20" t="s">
        <v>737</v>
      </c>
      <c r="J665" s="19" t="s">
        <v>11</v>
      </c>
      <c r="K665" s="21">
        <v>1</v>
      </c>
      <c r="L665" s="51" t="s">
        <v>26</v>
      </c>
      <c r="M665" s="62">
        <v>23685</v>
      </c>
      <c r="N665" s="63">
        <f>ROUND(M665*1.001/K665,2)</f>
        <v>23708.69</v>
      </c>
      <c r="O665" s="54"/>
      <c r="P665" s="77"/>
      <c r="Q665" s="80">
        <f>K665</f>
        <v>1</v>
      </c>
      <c r="R665" s="23">
        <f>ROUND(Q665*N665,2)</f>
        <v>23708.69</v>
      </c>
      <c r="S665" s="22">
        <f>T665-R665</f>
        <v>4741.7400000000016</v>
      </c>
      <c r="T665" s="73">
        <f>ROUND(Q665*N665*1.2,2)</f>
        <v>28450.43</v>
      </c>
      <c r="U665" s="68">
        <f>IF(Q665=0,"—",(Q665*N665*1.2)/Q665)</f>
        <v>28450.427999999996</v>
      </c>
      <c r="V665" s="24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s="1" customFormat="1" ht="38.25" x14ac:dyDescent="0.2">
      <c r="B666" s="18"/>
      <c r="C666" s="45"/>
      <c r="D666" s="45"/>
      <c r="E666" s="47">
        <v>658</v>
      </c>
      <c r="F666" s="31" t="s">
        <v>1709</v>
      </c>
      <c r="G666" s="20" t="s">
        <v>24</v>
      </c>
      <c r="H666" s="19" t="s">
        <v>1918</v>
      </c>
      <c r="I666" s="20" t="s">
        <v>738</v>
      </c>
      <c r="J666" s="19" t="s">
        <v>11</v>
      </c>
      <c r="K666" s="21">
        <v>4</v>
      </c>
      <c r="L666" s="51" t="s">
        <v>26</v>
      </c>
      <c r="M666" s="62">
        <v>9060</v>
      </c>
      <c r="N666" s="63">
        <f>ROUND(M666*1.001/K666,2)</f>
        <v>2267.27</v>
      </c>
      <c r="O666" s="54"/>
      <c r="P666" s="77"/>
      <c r="Q666" s="80">
        <f>K666</f>
        <v>4</v>
      </c>
      <c r="R666" s="23">
        <f>ROUND(Q666*N666,2)</f>
        <v>9069.08</v>
      </c>
      <c r="S666" s="22">
        <f>T666-R666</f>
        <v>1813.8199999999997</v>
      </c>
      <c r="T666" s="73">
        <f>ROUND(Q666*N666*1.2,2)</f>
        <v>10882.9</v>
      </c>
      <c r="U666" s="68">
        <f>IF(Q666=0,"—",(Q666*N666*1.2)/Q666)</f>
        <v>2720.7239999999997</v>
      </c>
      <c r="V666" s="24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s="1" customFormat="1" ht="38.25" x14ac:dyDescent="0.2">
      <c r="B667" s="18"/>
      <c r="C667" s="45"/>
      <c r="D667" s="45"/>
      <c r="E667" s="47">
        <v>659</v>
      </c>
      <c r="F667" s="31" t="s">
        <v>1710</v>
      </c>
      <c r="G667" s="20" t="s">
        <v>1711</v>
      </c>
      <c r="H667" s="19" t="s">
        <v>1918</v>
      </c>
      <c r="I667" s="20" t="s">
        <v>739</v>
      </c>
      <c r="J667" s="19" t="s">
        <v>11</v>
      </c>
      <c r="K667" s="21">
        <v>4</v>
      </c>
      <c r="L667" s="51" t="s">
        <v>26</v>
      </c>
      <c r="M667" s="62">
        <v>301.68</v>
      </c>
      <c r="N667" s="63">
        <f>ROUND(M667*1.001/K667,2)</f>
        <v>75.5</v>
      </c>
      <c r="O667" s="54"/>
      <c r="P667" s="77"/>
      <c r="Q667" s="80">
        <f>K667</f>
        <v>4</v>
      </c>
      <c r="R667" s="23">
        <f>ROUND(Q667*N667,2)</f>
        <v>302</v>
      </c>
      <c r="S667" s="22">
        <f>T667-R667</f>
        <v>60.399999999999977</v>
      </c>
      <c r="T667" s="73">
        <f>ROUND(Q667*N667*1.2,2)</f>
        <v>362.4</v>
      </c>
      <c r="U667" s="68">
        <f>IF(Q667=0,"—",(Q667*N667*1.2)/Q667)</f>
        <v>90.6</v>
      </c>
      <c r="V667" s="24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s="1" customFormat="1" ht="38.25" x14ac:dyDescent="0.2">
      <c r="B668" s="18"/>
      <c r="C668" s="45"/>
      <c r="D668" s="45"/>
      <c r="E668" s="47">
        <v>660</v>
      </c>
      <c r="F668" s="31" t="s">
        <v>1712</v>
      </c>
      <c r="G668" s="20" t="s">
        <v>1713</v>
      </c>
      <c r="H668" s="19" t="s">
        <v>1918</v>
      </c>
      <c r="I668" s="20" t="s">
        <v>740</v>
      </c>
      <c r="J668" s="19" t="s">
        <v>11</v>
      </c>
      <c r="K668" s="21">
        <v>2</v>
      </c>
      <c r="L668" s="51" t="s">
        <v>26</v>
      </c>
      <c r="M668" s="62">
        <v>24480</v>
      </c>
      <c r="N668" s="63">
        <f>ROUND(M668*1.001/K668,2)</f>
        <v>12252.24</v>
      </c>
      <c r="O668" s="54"/>
      <c r="P668" s="77"/>
      <c r="Q668" s="80">
        <f>K668</f>
        <v>2</v>
      </c>
      <c r="R668" s="23">
        <f>ROUND(Q668*N668,2)</f>
        <v>24504.48</v>
      </c>
      <c r="S668" s="22">
        <f>T668-R668</f>
        <v>4900.9000000000015</v>
      </c>
      <c r="T668" s="73">
        <f>ROUND(Q668*N668*1.2,2)</f>
        <v>29405.38</v>
      </c>
      <c r="U668" s="68">
        <f>IF(Q668=0,"—",(Q668*N668*1.2)/Q668)</f>
        <v>14702.688</v>
      </c>
      <c r="V668" s="24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s="1" customFormat="1" ht="38.25" x14ac:dyDescent="0.2">
      <c r="B669" s="18"/>
      <c r="C669" s="45"/>
      <c r="D669" s="45"/>
      <c r="E669" s="47">
        <v>661</v>
      </c>
      <c r="F669" s="31" t="s">
        <v>1714</v>
      </c>
      <c r="G669" s="20" t="s">
        <v>24</v>
      </c>
      <c r="H669" s="19" t="s">
        <v>1918</v>
      </c>
      <c r="I669" s="20" t="s">
        <v>741</v>
      </c>
      <c r="J669" s="19" t="s">
        <v>11</v>
      </c>
      <c r="K669" s="21">
        <v>1</v>
      </c>
      <c r="L669" s="51" t="s">
        <v>26</v>
      </c>
      <c r="M669" s="62">
        <v>4717.5</v>
      </c>
      <c r="N669" s="63">
        <f>ROUND(M669*1.001/K669,2)</f>
        <v>4722.22</v>
      </c>
      <c r="O669" s="54"/>
      <c r="P669" s="77"/>
      <c r="Q669" s="80">
        <f>K669</f>
        <v>1</v>
      </c>
      <c r="R669" s="23">
        <f>ROUND(Q669*N669,2)</f>
        <v>4722.22</v>
      </c>
      <c r="S669" s="22">
        <f>T669-R669</f>
        <v>944.4399999999996</v>
      </c>
      <c r="T669" s="73">
        <f>ROUND(Q669*N669*1.2,2)</f>
        <v>5666.66</v>
      </c>
      <c r="U669" s="68">
        <f>IF(Q669=0,"—",(Q669*N669*1.2)/Q669)</f>
        <v>5666.6639999999998</v>
      </c>
      <c r="V669" s="24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s="1" customFormat="1" ht="38.25" x14ac:dyDescent="0.2">
      <c r="B670" s="18"/>
      <c r="C670" s="45"/>
      <c r="D670" s="45"/>
      <c r="E670" s="47">
        <v>662</v>
      </c>
      <c r="F670" s="31" t="s">
        <v>1715</v>
      </c>
      <c r="G670" s="20" t="s">
        <v>1716</v>
      </c>
      <c r="H670" s="19" t="s">
        <v>1918</v>
      </c>
      <c r="I670" s="20" t="s">
        <v>742</v>
      </c>
      <c r="J670" s="19" t="s">
        <v>11</v>
      </c>
      <c r="K670" s="21">
        <v>1</v>
      </c>
      <c r="L670" s="51" t="s">
        <v>26</v>
      </c>
      <c r="M670" s="62">
        <v>794887</v>
      </c>
      <c r="N670" s="63">
        <f>ROUND(M670*1.001/K670,2)</f>
        <v>795681.89</v>
      </c>
      <c r="O670" s="54"/>
      <c r="P670" s="77"/>
      <c r="Q670" s="80">
        <f>K670</f>
        <v>1</v>
      </c>
      <c r="R670" s="23">
        <f>ROUND(Q670*N670,2)</f>
        <v>795681.89</v>
      </c>
      <c r="S670" s="22">
        <f>T670-R670</f>
        <v>159136.38</v>
      </c>
      <c r="T670" s="73">
        <f>ROUND(Q670*N670*1.2,2)</f>
        <v>954818.27</v>
      </c>
      <c r="U670" s="68">
        <f>IF(Q670=0,"—",(Q670*N670*1.2)/Q670)</f>
        <v>954818.26799999992</v>
      </c>
      <c r="V670" s="24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s="1" customFormat="1" ht="38.25" x14ac:dyDescent="0.2">
      <c r="B671" s="18"/>
      <c r="C671" s="45"/>
      <c r="D671" s="45"/>
      <c r="E671" s="47">
        <v>663</v>
      </c>
      <c r="F671" s="31" t="s">
        <v>1717</v>
      </c>
      <c r="G671" s="20" t="s">
        <v>1718</v>
      </c>
      <c r="H671" s="19" t="s">
        <v>1918</v>
      </c>
      <c r="I671" s="20" t="s">
        <v>743</v>
      </c>
      <c r="J671" s="19" t="s">
        <v>11</v>
      </c>
      <c r="K671" s="21">
        <v>1</v>
      </c>
      <c r="L671" s="51" t="s">
        <v>26</v>
      </c>
      <c r="M671" s="62">
        <v>3900</v>
      </c>
      <c r="N671" s="63">
        <f>ROUND(M671*1.001/K671,2)</f>
        <v>3903.9</v>
      </c>
      <c r="O671" s="54"/>
      <c r="P671" s="77"/>
      <c r="Q671" s="80">
        <f>K671</f>
        <v>1</v>
      </c>
      <c r="R671" s="23">
        <f>ROUND(Q671*N671,2)</f>
        <v>3903.9</v>
      </c>
      <c r="S671" s="22">
        <f>T671-R671</f>
        <v>780.7800000000002</v>
      </c>
      <c r="T671" s="73">
        <f>ROUND(Q671*N671*1.2,2)</f>
        <v>4684.68</v>
      </c>
      <c r="U671" s="68">
        <f>IF(Q671=0,"—",(Q671*N671*1.2)/Q671)</f>
        <v>4684.68</v>
      </c>
      <c r="V671" s="24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s="1" customFormat="1" ht="38.25" x14ac:dyDescent="0.2">
      <c r="B672" s="18"/>
      <c r="C672" s="45"/>
      <c r="D672" s="45"/>
      <c r="E672" s="47">
        <v>664</v>
      </c>
      <c r="F672" s="31" t="s">
        <v>1719</v>
      </c>
      <c r="G672" s="20" t="s">
        <v>24</v>
      </c>
      <c r="H672" s="19" t="s">
        <v>1918</v>
      </c>
      <c r="I672" s="20" t="s">
        <v>744</v>
      </c>
      <c r="J672" s="19" t="s">
        <v>11</v>
      </c>
      <c r="K672" s="21">
        <v>2</v>
      </c>
      <c r="L672" s="51" t="s">
        <v>26</v>
      </c>
      <c r="M672" s="62">
        <v>40000</v>
      </c>
      <c r="N672" s="63">
        <f>ROUND(M672*1.001/K672,2)</f>
        <v>20020</v>
      </c>
      <c r="O672" s="54"/>
      <c r="P672" s="77"/>
      <c r="Q672" s="80">
        <f>K672</f>
        <v>2</v>
      </c>
      <c r="R672" s="23">
        <f>ROUND(Q672*N672,2)</f>
        <v>40040</v>
      </c>
      <c r="S672" s="22">
        <f>T672-R672</f>
        <v>8008</v>
      </c>
      <c r="T672" s="73">
        <f>ROUND(Q672*N672*1.2,2)</f>
        <v>48048</v>
      </c>
      <c r="U672" s="68">
        <f>IF(Q672=0,"—",(Q672*N672*1.2)/Q672)</f>
        <v>24024</v>
      </c>
      <c r="V672" s="24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s="1" customFormat="1" ht="38.25" x14ac:dyDescent="0.2">
      <c r="B673" s="18"/>
      <c r="C673" s="45"/>
      <c r="D673" s="45"/>
      <c r="E673" s="47">
        <v>665</v>
      </c>
      <c r="F673" s="31" t="s">
        <v>1720</v>
      </c>
      <c r="G673" s="20" t="s">
        <v>1721</v>
      </c>
      <c r="H673" s="19" t="s">
        <v>1918</v>
      </c>
      <c r="I673" s="20" t="s">
        <v>745</v>
      </c>
      <c r="J673" s="19" t="s">
        <v>11</v>
      </c>
      <c r="K673" s="21">
        <v>1</v>
      </c>
      <c r="L673" s="51" t="s">
        <v>26</v>
      </c>
      <c r="M673" s="62">
        <v>367881.36</v>
      </c>
      <c r="N673" s="63">
        <f>ROUND(M673*1.001/K673,2)</f>
        <v>368249.24</v>
      </c>
      <c r="O673" s="54"/>
      <c r="P673" s="77"/>
      <c r="Q673" s="80">
        <f>K673</f>
        <v>1</v>
      </c>
      <c r="R673" s="23">
        <f>ROUND(Q673*N673,2)</f>
        <v>368249.24</v>
      </c>
      <c r="S673" s="22">
        <f>T673-R673</f>
        <v>73649.850000000035</v>
      </c>
      <c r="T673" s="73">
        <f>ROUND(Q673*N673*1.2,2)</f>
        <v>441899.09</v>
      </c>
      <c r="U673" s="68">
        <f>IF(Q673=0,"—",(Q673*N673*1.2)/Q673)</f>
        <v>441899.08799999999</v>
      </c>
      <c r="V673" s="24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s="1" customFormat="1" ht="38.25" x14ac:dyDescent="0.2">
      <c r="B674" s="18"/>
      <c r="C674" s="45"/>
      <c r="D674" s="45"/>
      <c r="E674" s="47">
        <v>666</v>
      </c>
      <c r="F674" s="31" t="s">
        <v>1722</v>
      </c>
      <c r="G674" s="20" t="s">
        <v>1723</v>
      </c>
      <c r="H674" s="19" t="s">
        <v>1918</v>
      </c>
      <c r="I674" s="20" t="s">
        <v>746</v>
      </c>
      <c r="J674" s="19" t="s">
        <v>11</v>
      </c>
      <c r="K674" s="21">
        <v>2</v>
      </c>
      <c r="L674" s="51" t="s">
        <v>26</v>
      </c>
      <c r="M674" s="62">
        <v>13103.98</v>
      </c>
      <c r="N674" s="63">
        <f>ROUND(M674*1.001/K674,2)</f>
        <v>6558.54</v>
      </c>
      <c r="O674" s="54"/>
      <c r="P674" s="77"/>
      <c r="Q674" s="80">
        <f>K674</f>
        <v>2</v>
      </c>
      <c r="R674" s="23">
        <f>ROUND(Q674*N674,2)</f>
        <v>13117.08</v>
      </c>
      <c r="S674" s="22">
        <f>T674-R674</f>
        <v>2623.42</v>
      </c>
      <c r="T674" s="73">
        <f>ROUND(Q674*N674*1.2,2)</f>
        <v>15740.5</v>
      </c>
      <c r="U674" s="68">
        <f>IF(Q674=0,"—",(Q674*N674*1.2)/Q674)</f>
        <v>7870.2479999999996</v>
      </c>
      <c r="V674" s="24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s="1" customFormat="1" ht="38.25" x14ac:dyDescent="0.2">
      <c r="B675" s="18"/>
      <c r="C675" s="45"/>
      <c r="D675" s="45"/>
      <c r="E675" s="47">
        <v>667</v>
      </c>
      <c r="F675" s="31" t="s">
        <v>1722</v>
      </c>
      <c r="G675" s="20" t="s">
        <v>1724</v>
      </c>
      <c r="H675" s="19" t="s">
        <v>1918</v>
      </c>
      <c r="I675" s="20" t="s">
        <v>747</v>
      </c>
      <c r="J675" s="19" t="s">
        <v>11</v>
      </c>
      <c r="K675" s="21">
        <v>1</v>
      </c>
      <c r="L675" s="51" t="s">
        <v>26</v>
      </c>
      <c r="M675" s="62">
        <v>4189.25</v>
      </c>
      <c r="N675" s="63">
        <f>ROUND(M675*1.001/K675,2)</f>
        <v>4193.4399999999996</v>
      </c>
      <c r="O675" s="54"/>
      <c r="P675" s="77"/>
      <c r="Q675" s="80">
        <f>K675</f>
        <v>1</v>
      </c>
      <c r="R675" s="23">
        <f>ROUND(Q675*N675,2)</f>
        <v>4193.4399999999996</v>
      </c>
      <c r="S675" s="22">
        <f>T675-R675</f>
        <v>838.69000000000051</v>
      </c>
      <c r="T675" s="73">
        <f>ROUND(Q675*N675*1.2,2)</f>
        <v>5032.13</v>
      </c>
      <c r="U675" s="68">
        <f>IF(Q675=0,"—",(Q675*N675*1.2)/Q675)</f>
        <v>5032.1279999999997</v>
      </c>
      <c r="V675" s="24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s="1" customFormat="1" ht="38.25" x14ac:dyDescent="0.2">
      <c r="B676" s="18"/>
      <c r="C676" s="45"/>
      <c r="D676" s="45"/>
      <c r="E676" s="47">
        <v>668</v>
      </c>
      <c r="F676" s="31" t="s">
        <v>1725</v>
      </c>
      <c r="G676" s="20" t="s">
        <v>24</v>
      </c>
      <c r="H676" s="19" t="s">
        <v>1918</v>
      </c>
      <c r="I676" s="20" t="s">
        <v>131</v>
      </c>
      <c r="J676" s="19" t="s">
        <v>11</v>
      </c>
      <c r="K676" s="21">
        <v>5</v>
      </c>
      <c r="L676" s="51" t="s">
        <v>26</v>
      </c>
      <c r="M676" s="62">
        <v>527</v>
      </c>
      <c r="N676" s="63">
        <f>ROUND(M676*1.001/K676,2)</f>
        <v>105.51</v>
      </c>
      <c r="O676" s="54"/>
      <c r="P676" s="77"/>
      <c r="Q676" s="80">
        <f>K676</f>
        <v>5</v>
      </c>
      <c r="R676" s="23">
        <f>ROUND(Q676*N676,2)</f>
        <v>527.54999999999995</v>
      </c>
      <c r="S676" s="22">
        <f>T676-R676</f>
        <v>105.50999999999999</v>
      </c>
      <c r="T676" s="73">
        <f>ROUND(Q676*N676*1.2,2)</f>
        <v>633.05999999999995</v>
      </c>
      <c r="U676" s="68">
        <f>IF(Q676=0,"—",(Q676*N676*1.2)/Q676)</f>
        <v>126.61200000000001</v>
      </c>
      <c r="V676" s="24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s="1" customFormat="1" ht="38.25" x14ac:dyDescent="0.2">
      <c r="B677" s="18"/>
      <c r="C677" s="45"/>
      <c r="D677" s="45"/>
      <c r="E677" s="47">
        <v>669</v>
      </c>
      <c r="F677" s="31" t="s">
        <v>1726</v>
      </c>
      <c r="G677" s="20" t="s">
        <v>24</v>
      </c>
      <c r="H677" s="19" t="s">
        <v>1918</v>
      </c>
      <c r="I677" s="20" t="s">
        <v>132</v>
      </c>
      <c r="J677" s="19" t="s">
        <v>11</v>
      </c>
      <c r="K677" s="21">
        <v>4</v>
      </c>
      <c r="L677" s="51" t="s">
        <v>26</v>
      </c>
      <c r="M677" s="62">
        <v>661322</v>
      </c>
      <c r="N677" s="63">
        <f>ROUND(M677*1.001/K677,2)</f>
        <v>165495.82999999999</v>
      </c>
      <c r="O677" s="54"/>
      <c r="P677" s="77"/>
      <c r="Q677" s="80">
        <f>K677</f>
        <v>4</v>
      </c>
      <c r="R677" s="23">
        <f>ROUND(Q677*N677,2)</f>
        <v>661983.31999999995</v>
      </c>
      <c r="S677" s="22">
        <f>T677-R677</f>
        <v>132396.66000000003</v>
      </c>
      <c r="T677" s="73">
        <f>ROUND(Q677*N677*1.2,2)</f>
        <v>794379.98</v>
      </c>
      <c r="U677" s="68">
        <f>IF(Q677=0,"—",(Q677*N677*1.2)/Q677)</f>
        <v>198594.99599999998</v>
      </c>
      <c r="V677" s="24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s="1" customFormat="1" ht="38.25" x14ac:dyDescent="0.2">
      <c r="B678" s="18"/>
      <c r="C678" s="45"/>
      <c r="D678" s="45"/>
      <c r="E678" s="47">
        <v>670</v>
      </c>
      <c r="F678" s="31" t="s">
        <v>1727</v>
      </c>
      <c r="G678" s="20" t="s">
        <v>24</v>
      </c>
      <c r="H678" s="19" t="s">
        <v>1918</v>
      </c>
      <c r="I678" s="20" t="s">
        <v>133</v>
      </c>
      <c r="J678" s="19" t="s">
        <v>11</v>
      </c>
      <c r="K678" s="21">
        <v>3</v>
      </c>
      <c r="L678" s="51" t="s">
        <v>26</v>
      </c>
      <c r="M678" s="62">
        <v>4835.9399999999996</v>
      </c>
      <c r="N678" s="63">
        <f>ROUND(M678*1.001/K678,2)</f>
        <v>1613.59</v>
      </c>
      <c r="O678" s="54"/>
      <c r="P678" s="77"/>
      <c r="Q678" s="80">
        <f>K678</f>
        <v>3</v>
      </c>
      <c r="R678" s="23">
        <f>ROUND(Q678*N678,2)</f>
        <v>4840.7700000000004</v>
      </c>
      <c r="S678" s="22">
        <f>T678-R678</f>
        <v>968.14999999999964</v>
      </c>
      <c r="T678" s="73">
        <f>ROUND(Q678*N678*1.2,2)</f>
        <v>5808.92</v>
      </c>
      <c r="U678" s="68">
        <f>IF(Q678=0,"—",(Q678*N678*1.2)/Q678)</f>
        <v>1936.3079999999998</v>
      </c>
      <c r="V678" s="24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s="1" customFormat="1" ht="38.25" x14ac:dyDescent="0.2">
      <c r="B679" s="18"/>
      <c r="C679" s="45"/>
      <c r="D679" s="45"/>
      <c r="E679" s="47">
        <v>671</v>
      </c>
      <c r="F679" s="31" t="s">
        <v>1728</v>
      </c>
      <c r="G679" s="20" t="s">
        <v>24</v>
      </c>
      <c r="H679" s="19" t="s">
        <v>1918</v>
      </c>
      <c r="I679" s="20" t="s">
        <v>748</v>
      </c>
      <c r="J679" s="19" t="s">
        <v>11</v>
      </c>
      <c r="K679" s="21">
        <v>1</v>
      </c>
      <c r="L679" s="51" t="s">
        <v>26</v>
      </c>
      <c r="M679" s="62">
        <v>54000</v>
      </c>
      <c r="N679" s="63">
        <f>ROUND(M679*1.001/K679,2)</f>
        <v>54054</v>
      </c>
      <c r="O679" s="54"/>
      <c r="P679" s="77"/>
      <c r="Q679" s="80">
        <f>K679</f>
        <v>1</v>
      </c>
      <c r="R679" s="23">
        <f>ROUND(Q679*N679,2)</f>
        <v>54054</v>
      </c>
      <c r="S679" s="22">
        <f>T679-R679</f>
        <v>10810.800000000003</v>
      </c>
      <c r="T679" s="73">
        <f>ROUND(Q679*N679*1.2,2)</f>
        <v>64864.800000000003</v>
      </c>
      <c r="U679" s="68">
        <f>IF(Q679=0,"—",(Q679*N679*1.2)/Q679)</f>
        <v>64864.799999999996</v>
      </c>
      <c r="V679" s="24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s="1" customFormat="1" ht="38.25" x14ac:dyDescent="0.2">
      <c r="B680" s="18"/>
      <c r="C680" s="45"/>
      <c r="D680" s="45"/>
      <c r="E680" s="47">
        <v>672</v>
      </c>
      <c r="F680" s="31" t="s">
        <v>1729</v>
      </c>
      <c r="G680" s="20" t="s">
        <v>24</v>
      </c>
      <c r="H680" s="19" t="s">
        <v>1918</v>
      </c>
      <c r="I680" s="20" t="s">
        <v>749</v>
      </c>
      <c r="J680" s="19" t="s">
        <v>1864</v>
      </c>
      <c r="K680" s="21">
        <v>81</v>
      </c>
      <c r="L680" s="51" t="s">
        <v>26</v>
      </c>
      <c r="M680" s="62">
        <v>27540</v>
      </c>
      <c r="N680" s="63">
        <f>ROUND(M680*1.001/K680,2)</f>
        <v>340.34</v>
      </c>
      <c r="O680" s="54" t="s">
        <v>2068</v>
      </c>
      <c r="P680" s="77" t="s">
        <v>2067</v>
      </c>
      <c r="Q680" s="80">
        <f>K680-6.5</f>
        <v>74.5</v>
      </c>
      <c r="R680" s="23">
        <f>ROUND(Q680*N680,2)</f>
        <v>25355.33</v>
      </c>
      <c r="S680" s="22">
        <f>T680-R680</f>
        <v>5071.07</v>
      </c>
      <c r="T680" s="73">
        <f>ROUND(Q680*N680*1.2,2)</f>
        <v>30426.400000000001</v>
      </c>
      <c r="U680" s="68">
        <f>IF(Q680=0,"—",(Q680*N680*1.2)/Q680)</f>
        <v>408.40799999999996</v>
      </c>
      <c r="V680" s="24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s="1" customFormat="1" ht="38.25" x14ac:dyDescent="0.2">
      <c r="B681" s="18"/>
      <c r="C681" s="45"/>
      <c r="D681" s="45"/>
      <c r="E681" s="47">
        <v>673</v>
      </c>
      <c r="F681" s="31" t="s">
        <v>1730</v>
      </c>
      <c r="G681" s="20" t="s">
        <v>24</v>
      </c>
      <c r="H681" s="19" t="s">
        <v>1918</v>
      </c>
      <c r="I681" s="20" t="s">
        <v>750</v>
      </c>
      <c r="J681" s="19" t="s">
        <v>11</v>
      </c>
      <c r="K681" s="21">
        <v>1</v>
      </c>
      <c r="L681" s="51" t="s">
        <v>26</v>
      </c>
      <c r="M681" s="62">
        <v>12240</v>
      </c>
      <c r="N681" s="63">
        <f>ROUND(M681*1.001/K681,2)</f>
        <v>12252.24</v>
      </c>
      <c r="O681" s="54"/>
      <c r="P681" s="77"/>
      <c r="Q681" s="80">
        <f>K681</f>
        <v>1</v>
      </c>
      <c r="R681" s="23">
        <f>ROUND(Q681*N681,2)</f>
        <v>12252.24</v>
      </c>
      <c r="S681" s="22">
        <f>T681-R681</f>
        <v>2450.4500000000007</v>
      </c>
      <c r="T681" s="73">
        <f>ROUND(Q681*N681*1.2,2)</f>
        <v>14702.69</v>
      </c>
      <c r="U681" s="68">
        <f>IF(Q681=0,"—",(Q681*N681*1.2)/Q681)</f>
        <v>14702.688</v>
      </c>
      <c r="V681" s="24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s="1" customFormat="1" ht="38.25" x14ac:dyDescent="0.2">
      <c r="B682" s="18"/>
      <c r="C682" s="45"/>
      <c r="D682" s="45"/>
      <c r="E682" s="47">
        <v>674</v>
      </c>
      <c r="F682" s="31" t="s">
        <v>1731</v>
      </c>
      <c r="G682" s="20" t="s">
        <v>24</v>
      </c>
      <c r="H682" s="19" t="s">
        <v>1918</v>
      </c>
      <c r="I682" s="20" t="s">
        <v>134</v>
      </c>
      <c r="J682" s="19" t="s">
        <v>11</v>
      </c>
      <c r="K682" s="21">
        <v>1</v>
      </c>
      <c r="L682" s="51" t="s">
        <v>26</v>
      </c>
      <c r="M682" s="62">
        <v>45115</v>
      </c>
      <c r="N682" s="63">
        <f>ROUND(M682*1.001/K682,2)</f>
        <v>45160.12</v>
      </c>
      <c r="O682" s="54"/>
      <c r="P682" s="77"/>
      <c r="Q682" s="80">
        <f>K682</f>
        <v>1</v>
      </c>
      <c r="R682" s="23">
        <f>ROUND(Q682*N682,2)</f>
        <v>45160.12</v>
      </c>
      <c r="S682" s="22">
        <f>T682-R682</f>
        <v>9032.0199999999968</v>
      </c>
      <c r="T682" s="73">
        <f>ROUND(Q682*N682*1.2,2)</f>
        <v>54192.14</v>
      </c>
      <c r="U682" s="68">
        <f>IF(Q682=0,"—",(Q682*N682*1.2)/Q682)</f>
        <v>54192.144</v>
      </c>
      <c r="V682" s="24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s="1" customFormat="1" ht="38.25" x14ac:dyDescent="0.2">
      <c r="B683" s="18"/>
      <c r="C683" s="45"/>
      <c r="D683" s="45"/>
      <c r="E683" s="47">
        <v>675</v>
      </c>
      <c r="F683" s="31" t="s">
        <v>1732</v>
      </c>
      <c r="G683" s="20" t="s">
        <v>24</v>
      </c>
      <c r="H683" s="19" t="s">
        <v>1918</v>
      </c>
      <c r="I683" s="20" t="s">
        <v>751</v>
      </c>
      <c r="J683" s="19" t="s">
        <v>11</v>
      </c>
      <c r="K683" s="21">
        <v>1</v>
      </c>
      <c r="L683" s="51" t="s">
        <v>26</v>
      </c>
      <c r="M683" s="62">
        <v>1788</v>
      </c>
      <c r="N683" s="63">
        <f>ROUND(M683*1.001/K683,2)</f>
        <v>1789.79</v>
      </c>
      <c r="O683" s="54"/>
      <c r="P683" s="77"/>
      <c r="Q683" s="80">
        <f>K683</f>
        <v>1</v>
      </c>
      <c r="R683" s="23">
        <f>ROUND(Q683*N683,2)</f>
        <v>1789.79</v>
      </c>
      <c r="S683" s="22">
        <f>T683-R683</f>
        <v>357.96000000000004</v>
      </c>
      <c r="T683" s="73">
        <f>ROUND(Q683*N683*1.2,2)</f>
        <v>2147.75</v>
      </c>
      <c r="U683" s="68">
        <f>IF(Q683=0,"—",(Q683*N683*1.2)/Q683)</f>
        <v>2147.748</v>
      </c>
      <c r="V683" s="24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s="1" customFormat="1" ht="38.25" x14ac:dyDescent="0.2">
      <c r="B684" s="18"/>
      <c r="C684" s="45"/>
      <c r="D684" s="45"/>
      <c r="E684" s="47">
        <v>676</v>
      </c>
      <c r="F684" s="31" t="s">
        <v>1733</v>
      </c>
      <c r="G684" s="20" t="s">
        <v>24</v>
      </c>
      <c r="H684" s="19" t="s">
        <v>1918</v>
      </c>
      <c r="I684" s="20" t="s">
        <v>752</v>
      </c>
      <c r="J684" s="19" t="s">
        <v>11</v>
      </c>
      <c r="K684" s="21">
        <v>5</v>
      </c>
      <c r="L684" s="51" t="s">
        <v>26</v>
      </c>
      <c r="M684" s="62">
        <v>3919.5</v>
      </c>
      <c r="N684" s="63">
        <f>ROUND(M684*1.001/K684,2)</f>
        <v>784.68</v>
      </c>
      <c r="O684" s="54"/>
      <c r="P684" s="77"/>
      <c r="Q684" s="80">
        <f>K684</f>
        <v>5</v>
      </c>
      <c r="R684" s="23">
        <f>ROUND(Q684*N684,2)</f>
        <v>3923.4</v>
      </c>
      <c r="S684" s="22">
        <f>T684-R684</f>
        <v>784.67999999999984</v>
      </c>
      <c r="T684" s="73">
        <f>ROUND(Q684*N684*1.2,2)</f>
        <v>4708.08</v>
      </c>
      <c r="U684" s="68">
        <f>IF(Q684=0,"—",(Q684*N684*1.2)/Q684)</f>
        <v>941.61599999999976</v>
      </c>
      <c r="V684" s="24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s="1" customFormat="1" ht="38.25" x14ac:dyDescent="0.2">
      <c r="B685" s="18"/>
      <c r="C685" s="45"/>
      <c r="D685" s="45"/>
      <c r="E685" s="47">
        <v>677</v>
      </c>
      <c r="F685" s="31" t="s">
        <v>1734</v>
      </c>
      <c r="G685" s="20" t="s">
        <v>24</v>
      </c>
      <c r="H685" s="19" t="s">
        <v>1918</v>
      </c>
      <c r="I685" s="20" t="s">
        <v>753</v>
      </c>
      <c r="J685" s="19" t="s">
        <v>11</v>
      </c>
      <c r="K685" s="21">
        <v>1</v>
      </c>
      <c r="L685" s="51" t="s">
        <v>26</v>
      </c>
      <c r="M685" s="62">
        <v>2800</v>
      </c>
      <c r="N685" s="63">
        <f>ROUND(M685*1.001/K685,2)</f>
        <v>2802.8</v>
      </c>
      <c r="O685" s="54"/>
      <c r="P685" s="77"/>
      <c r="Q685" s="80">
        <f>K685</f>
        <v>1</v>
      </c>
      <c r="R685" s="23">
        <f>ROUND(Q685*N685,2)</f>
        <v>2802.8</v>
      </c>
      <c r="S685" s="22">
        <f>T685-R685</f>
        <v>560.55999999999995</v>
      </c>
      <c r="T685" s="73">
        <f>ROUND(Q685*N685*1.2,2)</f>
        <v>3363.36</v>
      </c>
      <c r="U685" s="68">
        <f>IF(Q685=0,"—",(Q685*N685*1.2)/Q685)</f>
        <v>3363.36</v>
      </c>
      <c r="V685" s="24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s="1" customFormat="1" ht="38.25" x14ac:dyDescent="0.2">
      <c r="B686" s="18"/>
      <c r="C686" s="45"/>
      <c r="D686" s="45"/>
      <c r="E686" s="47">
        <v>678</v>
      </c>
      <c r="F686" s="31" t="s">
        <v>1735</v>
      </c>
      <c r="G686" s="20" t="s">
        <v>24</v>
      </c>
      <c r="H686" s="19" t="s">
        <v>1918</v>
      </c>
      <c r="I686" s="20" t="s">
        <v>754</v>
      </c>
      <c r="J686" s="19" t="s">
        <v>11</v>
      </c>
      <c r="K686" s="21">
        <v>1</v>
      </c>
      <c r="L686" s="51" t="s">
        <v>26</v>
      </c>
      <c r="M686" s="62">
        <v>9800</v>
      </c>
      <c r="N686" s="63">
        <f>ROUND(M686*1.001/K686,2)</f>
        <v>9809.7999999999993</v>
      </c>
      <c r="O686" s="54"/>
      <c r="P686" s="77"/>
      <c r="Q686" s="80">
        <f>K686</f>
        <v>1</v>
      </c>
      <c r="R686" s="23">
        <f>ROUND(Q686*N686,2)</f>
        <v>9809.7999999999993</v>
      </c>
      <c r="S686" s="22">
        <f>T686-R686</f>
        <v>1961.9600000000009</v>
      </c>
      <c r="T686" s="73">
        <f>ROUND(Q686*N686*1.2,2)</f>
        <v>11771.76</v>
      </c>
      <c r="U686" s="68">
        <f>IF(Q686=0,"—",(Q686*N686*1.2)/Q686)</f>
        <v>11771.759999999998</v>
      </c>
      <c r="V686" s="24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s="1" customFormat="1" ht="38.25" x14ac:dyDescent="0.2">
      <c r="B687" s="18"/>
      <c r="C687" s="45"/>
      <c r="D687" s="45"/>
      <c r="E687" s="47">
        <v>679</v>
      </c>
      <c r="F687" s="31" t="s">
        <v>1736</v>
      </c>
      <c r="G687" s="20" t="s">
        <v>24</v>
      </c>
      <c r="H687" s="19" t="s">
        <v>1918</v>
      </c>
      <c r="I687" s="20" t="s">
        <v>755</v>
      </c>
      <c r="J687" s="19" t="s">
        <v>11</v>
      </c>
      <c r="K687" s="21">
        <v>3</v>
      </c>
      <c r="L687" s="51" t="s">
        <v>26</v>
      </c>
      <c r="M687" s="62">
        <v>144000</v>
      </c>
      <c r="N687" s="63">
        <f>ROUND(M687*1.001/K687,2)</f>
        <v>48048</v>
      </c>
      <c r="O687" s="54"/>
      <c r="P687" s="77"/>
      <c r="Q687" s="80">
        <f>K687</f>
        <v>3</v>
      </c>
      <c r="R687" s="23">
        <f>ROUND(Q687*N687,2)</f>
        <v>144144</v>
      </c>
      <c r="S687" s="22">
        <f>T687-R687</f>
        <v>28828.799999999988</v>
      </c>
      <c r="T687" s="73">
        <f>ROUND(Q687*N687*1.2,2)</f>
        <v>172972.79999999999</v>
      </c>
      <c r="U687" s="68">
        <f>IF(Q687=0,"—",(Q687*N687*1.2)/Q687)</f>
        <v>57657.599999999999</v>
      </c>
      <c r="V687" s="24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s="1" customFormat="1" ht="38.25" x14ac:dyDescent="0.2">
      <c r="B688" s="18"/>
      <c r="C688" s="45"/>
      <c r="D688" s="45"/>
      <c r="E688" s="47">
        <v>680</v>
      </c>
      <c r="F688" s="31" t="s">
        <v>1737</v>
      </c>
      <c r="G688" s="20" t="s">
        <v>1738</v>
      </c>
      <c r="H688" s="19" t="s">
        <v>1918</v>
      </c>
      <c r="I688" s="20" t="s">
        <v>135</v>
      </c>
      <c r="J688" s="19" t="s">
        <v>11</v>
      </c>
      <c r="K688" s="21">
        <v>2</v>
      </c>
      <c r="L688" s="51" t="s">
        <v>26</v>
      </c>
      <c r="M688" s="62">
        <v>3800</v>
      </c>
      <c r="N688" s="63">
        <f>ROUND(M688*1.001/K688,2)</f>
        <v>1901.9</v>
      </c>
      <c r="O688" s="54"/>
      <c r="P688" s="77"/>
      <c r="Q688" s="80">
        <f>K688</f>
        <v>2</v>
      </c>
      <c r="R688" s="23">
        <f>ROUND(Q688*N688,2)</f>
        <v>3803.8</v>
      </c>
      <c r="S688" s="22">
        <f>T688-R688</f>
        <v>760.76000000000022</v>
      </c>
      <c r="T688" s="73">
        <f>ROUND(Q688*N688*1.2,2)</f>
        <v>4564.5600000000004</v>
      </c>
      <c r="U688" s="68">
        <f>IF(Q688=0,"—",(Q688*N688*1.2)/Q688)</f>
        <v>2282.2800000000002</v>
      </c>
      <c r="V688" s="24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s="1" customFormat="1" ht="38.25" x14ac:dyDescent="0.2">
      <c r="B689" s="18"/>
      <c r="C689" s="45"/>
      <c r="D689" s="45"/>
      <c r="E689" s="47">
        <v>681</v>
      </c>
      <c r="F689" s="31" t="s">
        <v>1739</v>
      </c>
      <c r="G689" s="20" t="s">
        <v>24</v>
      </c>
      <c r="H689" s="19" t="s">
        <v>1918</v>
      </c>
      <c r="I689" s="20" t="s">
        <v>136</v>
      </c>
      <c r="J689" s="19" t="s">
        <v>11</v>
      </c>
      <c r="K689" s="21">
        <v>3</v>
      </c>
      <c r="L689" s="51" t="s">
        <v>26</v>
      </c>
      <c r="M689" s="62">
        <v>1360.54</v>
      </c>
      <c r="N689" s="63">
        <f>ROUND(M689*1.001/K689,2)</f>
        <v>453.97</v>
      </c>
      <c r="O689" s="54"/>
      <c r="P689" s="77"/>
      <c r="Q689" s="80">
        <f>K689</f>
        <v>3</v>
      </c>
      <c r="R689" s="23">
        <f>ROUND(Q689*N689,2)</f>
        <v>1361.91</v>
      </c>
      <c r="S689" s="22">
        <f>T689-R689</f>
        <v>272.37999999999988</v>
      </c>
      <c r="T689" s="73">
        <f>ROUND(Q689*N689*1.2,2)</f>
        <v>1634.29</v>
      </c>
      <c r="U689" s="68">
        <f>IF(Q689=0,"—",(Q689*N689*1.2)/Q689)</f>
        <v>544.76400000000001</v>
      </c>
      <c r="V689" s="24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s="1" customFormat="1" ht="38.25" x14ac:dyDescent="0.2">
      <c r="B690" s="18"/>
      <c r="C690" s="45"/>
      <c r="D690" s="45"/>
      <c r="E690" s="47">
        <v>682</v>
      </c>
      <c r="F690" s="31" t="s">
        <v>1740</v>
      </c>
      <c r="G690" s="20" t="s">
        <v>1741</v>
      </c>
      <c r="H690" s="19" t="s">
        <v>1918</v>
      </c>
      <c r="I690" s="20" t="s">
        <v>756</v>
      </c>
      <c r="J690" s="19" t="s">
        <v>11</v>
      </c>
      <c r="K690" s="21">
        <v>1</v>
      </c>
      <c r="L690" s="51" t="s">
        <v>26</v>
      </c>
      <c r="M690" s="62">
        <v>483728.81</v>
      </c>
      <c r="N690" s="63">
        <f>ROUND(M690*1.001/K690,2)</f>
        <v>484212.54</v>
      </c>
      <c r="O690" s="54"/>
      <c r="P690" s="77"/>
      <c r="Q690" s="80">
        <f>K690</f>
        <v>1</v>
      </c>
      <c r="R690" s="23">
        <f>ROUND(Q690*N690,2)</f>
        <v>484212.54</v>
      </c>
      <c r="S690" s="22">
        <f>T690-R690</f>
        <v>96842.510000000068</v>
      </c>
      <c r="T690" s="73">
        <f>ROUND(Q690*N690*1.2,2)</f>
        <v>581055.05000000005</v>
      </c>
      <c r="U690" s="68">
        <f>IF(Q690=0,"—",(Q690*N690*1.2)/Q690)</f>
        <v>581055.04799999995</v>
      </c>
      <c r="V690" s="24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s="1" customFormat="1" ht="38.25" x14ac:dyDescent="0.2">
      <c r="B691" s="18"/>
      <c r="C691" s="45"/>
      <c r="D691" s="45"/>
      <c r="E691" s="47">
        <v>683</v>
      </c>
      <c r="F691" s="31" t="s">
        <v>1742</v>
      </c>
      <c r="G691" s="20" t="s">
        <v>1743</v>
      </c>
      <c r="H691" s="19" t="s">
        <v>1918</v>
      </c>
      <c r="I691" s="20" t="s">
        <v>757</v>
      </c>
      <c r="J691" s="19" t="s">
        <v>11</v>
      </c>
      <c r="K691" s="21">
        <v>1</v>
      </c>
      <c r="L691" s="51" t="s">
        <v>26</v>
      </c>
      <c r="M691" s="62">
        <v>487093.22</v>
      </c>
      <c r="N691" s="63">
        <f>ROUND(M691*1.001/K691,2)</f>
        <v>487580.31</v>
      </c>
      <c r="O691" s="54"/>
      <c r="P691" s="77"/>
      <c r="Q691" s="80">
        <f>K691</f>
        <v>1</v>
      </c>
      <c r="R691" s="23">
        <f>ROUND(Q691*N691,2)</f>
        <v>487580.31</v>
      </c>
      <c r="S691" s="22">
        <f>T691-R691</f>
        <v>97516.06</v>
      </c>
      <c r="T691" s="73">
        <f>ROUND(Q691*N691*1.2,2)</f>
        <v>585096.37</v>
      </c>
      <c r="U691" s="68">
        <f>IF(Q691=0,"—",(Q691*N691*1.2)/Q691)</f>
        <v>585096.37199999997</v>
      </c>
      <c r="V691" s="24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s="1" customFormat="1" ht="38.25" x14ac:dyDescent="0.2">
      <c r="B692" s="18"/>
      <c r="C692" s="45"/>
      <c r="D692" s="45"/>
      <c r="E692" s="47">
        <v>684</v>
      </c>
      <c r="F692" s="31" t="s">
        <v>1744</v>
      </c>
      <c r="G692" s="20" t="s">
        <v>1745</v>
      </c>
      <c r="H692" s="19" t="s">
        <v>1918</v>
      </c>
      <c r="I692" s="20" t="s">
        <v>758</v>
      </c>
      <c r="J692" s="19" t="s">
        <v>11</v>
      </c>
      <c r="K692" s="21">
        <v>4</v>
      </c>
      <c r="L692" s="51" t="s">
        <v>26</v>
      </c>
      <c r="M692" s="62">
        <v>3600</v>
      </c>
      <c r="N692" s="63">
        <f>ROUND(M692*1.001/K692,2)</f>
        <v>900.9</v>
      </c>
      <c r="O692" s="54"/>
      <c r="P692" s="77"/>
      <c r="Q692" s="80">
        <f>K692</f>
        <v>4</v>
      </c>
      <c r="R692" s="23">
        <f>ROUND(Q692*N692,2)</f>
        <v>3603.6</v>
      </c>
      <c r="S692" s="22">
        <f>T692-R692</f>
        <v>720.7199999999998</v>
      </c>
      <c r="T692" s="73">
        <f>ROUND(Q692*N692*1.2,2)</f>
        <v>4324.32</v>
      </c>
      <c r="U692" s="68">
        <f>IF(Q692=0,"—",(Q692*N692*1.2)/Q692)</f>
        <v>1081.08</v>
      </c>
      <c r="V692" s="24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s="1" customFormat="1" ht="38.25" x14ac:dyDescent="0.2">
      <c r="B693" s="18"/>
      <c r="C693" s="45"/>
      <c r="D693" s="45"/>
      <c r="E693" s="47">
        <v>685</v>
      </c>
      <c r="F693" s="31" t="s">
        <v>1746</v>
      </c>
      <c r="G693" s="20" t="s">
        <v>1747</v>
      </c>
      <c r="H693" s="19" t="s">
        <v>1918</v>
      </c>
      <c r="I693" s="20" t="s">
        <v>759</v>
      </c>
      <c r="J693" s="19" t="s">
        <v>11</v>
      </c>
      <c r="K693" s="21">
        <v>4</v>
      </c>
      <c r="L693" s="51" t="s">
        <v>26</v>
      </c>
      <c r="M693" s="62">
        <v>840</v>
      </c>
      <c r="N693" s="63">
        <f>ROUND(M693*1.001/K693,2)</f>
        <v>210.21</v>
      </c>
      <c r="O693" s="54"/>
      <c r="P693" s="77"/>
      <c r="Q693" s="80">
        <f>K693</f>
        <v>4</v>
      </c>
      <c r="R693" s="23">
        <f>ROUND(Q693*N693,2)</f>
        <v>840.84</v>
      </c>
      <c r="S693" s="22">
        <f>T693-R693</f>
        <v>168.16999999999996</v>
      </c>
      <c r="T693" s="73">
        <f>ROUND(Q693*N693*1.2,2)</f>
        <v>1009.01</v>
      </c>
      <c r="U693" s="68">
        <f>IF(Q693=0,"—",(Q693*N693*1.2)/Q693)</f>
        <v>252.25200000000001</v>
      </c>
      <c r="V693" s="24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s="1" customFormat="1" ht="38.25" x14ac:dyDescent="0.2">
      <c r="B694" s="18"/>
      <c r="C694" s="45"/>
      <c r="D694" s="45"/>
      <c r="E694" s="47">
        <v>686</v>
      </c>
      <c r="F694" s="31" t="s">
        <v>1748</v>
      </c>
      <c r="G694" s="20" t="s">
        <v>1749</v>
      </c>
      <c r="H694" s="19" t="s">
        <v>1918</v>
      </c>
      <c r="I694" s="20" t="s">
        <v>760</v>
      </c>
      <c r="J694" s="19" t="s">
        <v>11</v>
      </c>
      <c r="K694" s="21">
        <v>1</v>
      </c>
      <c r="L694" s="51" t="s">
        <v>26</v>
      </c>
      <c r="M694" s="62">
        <v>218644.07</v>
      </c>
      <c r="N694" s="63">
        <f>ROUND(M694*1.001/K694,2)</f>
        <v>218862.71</v>
      </c>
      <c r="O694" s="54"/>
      <c r="P694" s="77"/>
      <c r="Q694" s="80">
        <f>K694</f>
        <v>1</v>
      </c>
      <c r="R694" s="23">
        <f>ROUND(Q694*N694,2)</f>
        <v>218862.71</v>
      </c>
      <c r="S694" s="22">
        <f>T694-R694</f>
        <v>43772.540000000008</v>
      </c>
      <c r="T694" s="73">
        <f>ROUND(Q694*N694*1.2,2)</f>
        <v>262635.25</v>
      </c>
      <c r="U694" s="68">
        <f>IF(Q694=0,"—",(Q694*N694*1.2)/Q694)</f>
        <v>262635.25199999998</v>
      </c>
      <c r="V694" s="24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s="1" customFormat="1" ht="38.25" x14ac:dyDescent="0.2">
      <c r="B695" s="18"/>
      <c r="C695" s="45"/>
      <c r="D695" s="45"/>
      <c r="E695" s="47">
        <v>687</v>
      </c>
      <c r="F695" s="31" t="s">
        <v>1750</v>
      </c>
      <c r="G695" s="20" t="s">
        <v>1751</v>
      </c>
      <c r="H695" s="19" t="s">
        <v>1918</v>
      </c>
      <c r="I695" s="20" t="s">
        <v>761</v>
      </c>
      <c r="J695" s="19" t="s">
        <v>11</v>
      </c>
      <c r="K695" s="21">
        <v>1</v>
      </c>
      <c r="L695" s="51" t="s">
        <v>26</v>
      </c>
      <c r="M695" s="62">
        <v>218644.07</v>
      </c>
      <c r="N695" s="63">
        <f>ROUND(M695*1.001/K695,2)</f>
        <v>218862.71</v>
      </c>
      <c r="O695" s="54"/>
      <c r="P695" s="77"/>
      <c r="Q695" s="80">
        <f>K695</f>
        <v>1</v>
      </c>
      <c r="R695" s="23">
        <f>ROUND(Q695*N695,2)</f>
        <v>218862.71</v>
      </c>
      <c r="S695" s="22">
        <f>T695-R695</f>
        <v>43772.540000000008</v>
      </c>
      <c r="T695" s="73">
        <f>ROUND(Q695*N695*1.2,2)</f>
        <v>262635.25</v>
      </c>
      <c r="U695" s="68">
        <f>IF(Q695=0,"—",(Q695*N695*1.2)/Q695)</f>
        <v>262635.25199999998</v>
      </c>
      <c r="V695" s="24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s="1" customFormat="1" ht="38.25" x14ac:dyDescent="0.2">
      <c r="B696" s="18"/>
      <c r="C696" s="45"/>
      <c r="D696" s="45"/>
      <c r="E696" s="47">
        <v>688</v>
      </c>
      <c r="F696" s="31" t="s">
        <v>1925</v>
      </c>
      <c r="G696" s="20" t="s">
        <v>1926</v>
      </c>
      <c r="H696" s="19" t="s">
        <v>1918</v>
      </c>
      <c r="I696" s="20" t="s">
        <v>2023</v>
      </c>
      <c r="J696" s="19" t="s">
        <v>11</v>
      </c>
      <c r="K696" s="21">
        <v>3</v>
      </c>
      <c r="L696" s="51" t="s">
        <v>26</v>
      </c>
      <c r="M696" s="62">
        <v>28299</v>
      </c>
      <c r="N696" s="63">
        <f>ROUND(M696*1.001/K696,2)</f>
        <v>9442.43</v>
      </c>
      <c r="O696" s="54"/>
      <c r="P696" s="77"/>
      <c r="Q696" s="80">
        <f>K696</f>
        <v>3</v>
      </c>
      <c r="R696" s="23">
        <f>ROUND(Q696*N696,2)</f>
        <v>28327.29</v>
      </c>
      <c r="S696" s="22">
        <f>T696-R696</f>
        <v>5665.4599999999991</v>
      </c>
      <c r="T696" s="73">
        <f>ROUND(Q696*N696*1.2,2)</f>
        <v>33992.75</v>
      </c>
      <c r="U696" s="68">
        <f>IF(Q696=0,"—",(Q696*N696*1.2)/Q696)</f>
        <v>11330.915999999999</v>
      </c>
      <c r="V696" s="24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s="1" customFormat="1" ht="38.25" x14ac:dyDescent="0.2">
      <c r="B697" s="18"/>
      <c r="C697" s="45"/>
      <c r="D697" s="45"/>
      <c r="E697" s="47">
        <v>689</v>
      </c>
      <c r="F697" s="31" t="s">
        <v>1752</v>
      </c>
      <c r="G697" s="20" t="s">
        <v>24</v>
      </c>
      <c r="H697" s="19" t="s">
        <v>1918</v>
      </c>
      <c r="I697" s="20" t="s">
        <v>762</v>
      </c>
      <c r="J697" s="19" t="s">
        <v>11</v>
      </c>
      <c r="K697" s="21">
        <v>1</v>
      </c>
      <c r="L697" s="51" t="s">
        <v>26</v>
      </c>
      <c r="M697" s="62">
        <v>1500</v>
      </c>
      <c r="N697" s="63">
        <f>ROUND(M697*1.001/K697,2)</f>
        <v>1501.5</v>
      </c>
      <c r="O697" s="54"/>
      <c r="P697" s="77"/>
      <c r="Q697" s="80">
        <f>K697</f>
        <v>1</v>
      </c>
      <c r="R697" s="23">
        <f>ROUND(Q697*N697,2)</f>
        <v>1501.5</v>
      </c>
      <c r="S697" s="22">
        <f>T697-R697</f>
        <v>300.29999999999995</v>
      </c>
      <c r="T697" s="73">
        <f>ROUND(Q697*N697*1.2,2)</f>
        <v>1801.8</v>
      </c>
      <c r="U697" s="68">
        <f>IF(Q697=0,"—",(Q697*N697*1.2)/Q697)</f>
        <v>1801.8</v>
      </c>
      <c r="V697" s="24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s="1" customFormat="1" ht="38.25" x14ac:dyDescent="0.2">
      <c r="B698" s="18"/>
      <c r="C698" s="45"/>
      <c r="D698" s="45"/>
      <c r="E698" s="47">
        <v>690</v>
      </c>
      <c r="F698" s="31" t="s">
        <v>1753</v>
      </c>
      <c r="G698" s="20" t="s">
        <v>24</v>
      </c>
      <c r="H698" s="19" t="s">
        <v>1918</v>
      </c>
      <c r="I698" s="20" t="s">
        <v>763</v>
      </c>
      <c r="J698" s="19" t="s">
        <v>11</v>
      </c>
      <c r="K698" s="21">
        <v>14</v>
      </c>
      <c r="L698" s="51" t="s">
        <v>26</v>
      </c>
      <c r="M698" s="62">
        <v>754.6</v>
      </c>
      <c r="N698" s="63">
        <f>ROUND(M698*1.001/K698,2)</f>
        <v>53.95</v>
      </c>
      <c r="O698" s="54"/>
      <c r="P698" s="77"/>
      <c r="Q698" s="80">
        <f>K698</f>
        <v>14</v>
      </c>
      <c r="R698" s="23">
        <f>ROUND(Q698*N698,2)</f>
        <v>755.3</v>
      </c>
      <c r="S698" s="22">
        <f>T698-R698</f>
        <v>151.06000000000006</v>
      </c>
      <c r="T698" s="73">
        <f>ROUND(Q698*N698*1.2,2)</f>
        <v>906.36</v>
      </c>
      <c r="U698" s="68">
        <f>IF(Q698=0,"—",(Q698*N698*1.2)/Q698)</f>
        <v>64.739999999999995</v>
      </c>
      <c r="V698" s="24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s="1" customFormat="1" ht="38.25" x14ac:dyDescent="0.2">
      <c r="B699" s="18"/>
      <c r="C699" s="45"/>
      <c r="D699" s="45"/>
      <c r="E699" s="47">
        <v>691</v>
      </c>
      <c r="F699" s="31" t="s">
        <v>1754</v>
      </c>
      <c r="G699" s="20" t="s">
        <v>24</v>
      </c>
      <c r="H699" s="19" t="s">
        <v>1918</v>
      </c>
      <c r="I699" s="20" t="s">
        <v>137</v>
      </c>
      <c r="J699" s="19" t="s">
        <v>11</v>
      </c>
      <c r="K699" s="21">
        <v>52</v>
      </c>
      <c r="L699" s="51" t="s">
        <v>26</v>
      </c>
      <c r="M699" s="62">
        <v>749.32</v>
      </c>
      <c r="N699" s="63">
        <f>ROUND(M699*1.001/K699,2)</f>
        <v>14.42</v>
      </c>
      <c r="O699" s="54"/>
      <c r="P699" s="77"/>
      <c r="Q699" s="80">
        <f>K699</f>
        <v>52</v>
      </c>
      <c r="R699" s="23">
        <f>ROUND(Q699*N699,2)</f>
        <v>749.84</v>
      </c>
      <c r="S699" s="22">
        <f>T699-R699</f>
        <v>149.96999999999991</v>
      </c>
      <c r="T699" s="73">
        <f>ROUND(Q699*N699*1.2,2)</f>
        <v>899.81</v>
      </c>
      <c r="U699" s="68">
        <f>IF(Q699=0,"—",(Q699*N699*1.2)/Q699)</f>
        <v>17.303999999999998</v>
      </c>
      <c r="V699" s="24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s="1" customFormat="1" ht="38.25" x14ac:dyDescent="0.2">
      <c r="B700" s="18"/>
      <c r="C700" s="45"/>
      <c r="D700" s="45"/>
      <c r="E700" s="47">
        <v>692</v>
      </c>
      <c r="F700" s="31" t="s">
        <v>1755</v>
      </c>
      <c r="G700" s="20" t="s">
        <v>24</v>
      </c>
      <c r="H700" s="19" t="s">
        <v>1918</v>
      </c>
      <c r="I700" s="20" t="s">
        <v>764</v>
      </c>
      <c r="J700" s="19" t="s">
        <v>11</v>
      </c>
      <c r="K700" s="21">
        <v>2</v>
      </c>
      <c r="L700" s="51" t="s">
        <v>26</v>
      </c>
      <c r="M700" s="62">
        <v>50000</v>
      </c>
      <c r="N700" s="63">
        <f>ROUND(M700*1.001/K700,2)</f>
        <v>25025</v>
      </c>
      <c r="O700" s="54"/>
      <c r="P700" s="77"/>
      <c r="Q700" s="80">
        <f>K700</f>
        <v>2</v>
      </c>
      <c r="R700" s="23">
        <f>ROUND(Q700*N700,2)</f>
        <v>50050</v>
      </c>
      <c r="S700" s="22">
        <f>T700-R700</f>
        <v>10010</v>
      </c>
      <c r="T700" s="73">
        <f>ROUND(Q700*N700*1.2,2)</f>
        <v>60060</v>
      </c>
      <c r="U700" s="68">
        <f>IF(Q700=0,"—",(Q700*N700*1.2)/Q700)</f>
        <v>30030</v>
      </c>
      <c r="V700" s="24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s="1" customFormat="1" ht="38.25" x14ac:dyDescent="0.2">
      <c r="B701" s="18"/>
      <c r="C701" s="45"/>
      <c r="D701" s="45"/>
      <c r="E701" s="47">
        <v>693</v>
      </c>
      <c r="F701" s="31" t="s">
        <v>1756</v>
      </c>
      <c r="G701" s="20" t="s">
        <v>24</v>
      </c>
      <c r="H701" s="19" t="s">
        <v>1918</v>
      </c>
      <c r="I701" s="20" t="s">
        <v>138</v>
      </c>
      <c r="J701" s="19" t="s">
        <v>1865</v>
      </c>
      <c r="K701" s="21">
        <v>4</v>
      </c>
      <c r="L701" s="51" t="s">
        <v>26</v>
      </c>
      <c r="M701" s="62">
        <v>9203.36</v>
      </c>
      <c r="N701" s="63">
        <f>ROUND(M701*1.001/K701,2)</f>
        <v>2303.14</v>
      </c>
      <c r="O701" s="54"/>
      <c r="P701" s="77"/>
      <c r="Q701" s="80">
        <f>K701</f>
        <v>4</v>
      </c>
      <c r="R701" s="23">
        <f>ROUND(Q701*N701,2)</f>
        <v>9212.56</v>
      </c>
      <c r="S701" s="22">
        <f>T701-R701</f>
        <v>1842.5100000000002</v>
      </c>
      <c r="T701" s="73">
        <f>ROUND(Q701*N701*1.2,2)</f>
        <v>11055.07</v>
      </c>
      <c r="U701" s="68">
        <f>IF(Q701=0,"—",(Q701*N701*1.2)/Q701)</f>
        <v>2763.7679999999996</v>
      </c>
      <c r="V701" s="24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s="1" customFormat="1" ht="38.25" x14ac:dyDescent="0.2">
      <c r="B702" s="18"/>
      <c r="C702" s="45"/>
      <c r="D702" s="45"/>
      <c r="E702" s="47">
        <v>694</v>
      </c>
      <c r="F702" s="31" t="s">
        <v>1758</v>
      </c>
      <c r="G702" s="20" t="s">
        <v>24</v>
      </c>
      <c r="H702" s="19" t="s">
        <v>1918</v>
      </c>
      <c r="I702" s="20" t="s">
        <v>140</v>
      </c>
      <c r="J702" s="19" t="s">
        <v>11</v>
      </c>
      <c r="K702" s="21">
        <v>30</v>
      </c>
      <c r="L702" s="51" t="s">
        <v>26</v>
      </c>
      <c r="M702" s="62">
        <v>3024.9</v>
      </c>
      <c r="N702" s="63">
        <f>ROUND(M702*1.001/K702,2)</f>
        <v>100.93</v>
      </c>
      <c r="O702" s="54" t="s">
        <v>2053</v>
      </c>
      <c r="P702" s="77" t="s">
        <v>2064</v>
      </c>
      <c r="Q702" s="80">
        <f>K702-5</f>
        <v>25</v>
      </c>
      <c r="R702" s="23">
        <f>ROUND(Q702*N702,2)</f>
        <v>2523.25</v>
      </c>
      <c r="S702" s="22">
        <f>T702-R702</f>
        <v>504.65000000000009</v>
      </c>
      <c r="T702" s="73">
        <f>ROUND(Q702*N702*1.2,2)</f>
        <v>3027.9</v>
      </c>
      <c r="U702" s="68">
        <f>IF(Q702=0,"—",(Q702*N702*1.2)/Q702)</f>
        <v>121.116</v>
      </c>
      <c r="V702" s="24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s="1" customFormat="1" ht="38.25" x14ac:dyDescent="0.2">
      <c r="B703" s="18"/>
      <c r="C703" s="45"/>
      <c r="D703" s="45"/>
      <c r="E703" s="47">
        <v>695</v>
      </c>
      <c r="F703" s="31" t="s">
        <v>1759</v>
      </c>
      <c r="G703" s="20" t="s">
        <v>24</v>
      </c>
      <c r="H703" s="19" t="s">
        <v>1918</v>
      </c>
      <c r="I703" s="20" t="s">
        <v>765</v>
      </c>
      <c r="J703" s="19" t="s">
        <v>11</v>
      </c>
      <c r="K703" s="21">
        <v>5</v>
      </c>
      <c r="L703" s="51" t="s">
        <v>26</v>
      </c>
      <c r="M703" s="62">
        <v>1292.3499999999999</v>
      </c>
      <c r="N703" s="63">
        <f>ROUND(M703*1.001/K703,2)</f>
        <v>258.73</v>
      </c>
      <c r="O703" s="54"/>
      <c r="P703" s="77"/>
      <c r="Q703" s="80">
        <f>K703</f>
        <v>5</v>
      </c>
      <c r="R703" s="23">
        <f>ROUND(Q703*N703,2)</f>
        <v>1293.6500000000001</v>
      </c>
      <c r="S703" s="22">
        <f>T703-R703</f>
        <v>258.73</v>
      </c>
      <c r="T703" s="73">
        <f>ROUND(Q703*N703*1.2,2)</f>
        <v>1552.38</v>
      </c>
      <c r="U703" s="68">
        <f>IF(Q703=0,"—",(Q703*N703*1.2)/Q703)</f>
        <v>310.476</v>
      </c>
      <c r="V703" s="24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s="1" customFormat="1" ht="38.25" x14ac:dyDescent="0.2">
      <c r="B704" s="18"/>
      <c r="C704" s="45"/>
      <c r="D704" s="45"/>
      <c r="E704" s="47">
        <v>696</v>
      </c>
      <c r="F704" s="31" t="s">
        <v>1760</v>
      </c>
      <c r="G704" s="20" t="s">
        <v>24</v>
      </c>
      <c r="H704" s="19" t="s">
        <v>1918</v>
      </c>
      <c r="I704" s="20" t="s">
        <v>766</v>
      </c>
      <c r="J704" s="19" t="s">
        <v>11</v>
      </c>
      <c r="K704" s="21">
        <v>2</v>
      </c>
      <c r="L704" s="51" t="s">
        <v>26</v>
      </c>
      <c r="M704" s="62">
        <v>2789.36</v>
      </c>
      <c r="N704" s="63">
        <f>ROUND(M704*1.001/K704,2)</f>
        <v>1396.07</v>
      </c>
      <c r="O704" s="54"/>
      <c r="P704" s="77"/>
      <c r="Q704" s="80">
        <f>K704</f>
        <v>2</v>
      </c>
      <c r="R704" s="23">
        <f>ROUND(Q704*N704,2)</f>
        <v>2792.14</v>
      </c>
      <c r="S704" s="22">
        <f>T704-R704</f>
        <v>558.43000000000029</v>
      </c>
      <c r="T704" s="73">
        <f>ROUND(Q704*N704*1.2,2)</f>
        <v>3350.57</v>
      </c>
      <c r="U704" s="68">
        <f>IF(Q704=0,"—",(Q704*N704*1.2)/Q704)</f>
        <v>1675.2839999999999</v>
      </c>
      <c r="V704" s="24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s="1" customFormat="1" ht="38.25" x14ac:dyDescent="0.2">
      <c r="B705" s="18"/>
      <c r="C705" s="45"/>
      <c r="D705" s="45"/>
      <c r="E705" s="47">
        <v>697</v>
      </c>
      <c r="F705" s="31" t="s">
        <v>1761</v>
      </c>
      <c r="G705" s="20">
        <v>143313582</v>
      </c>
      <c r="H705" s="19" t="s">
        <v>1918</v>
      </c>
      <c r="I705" s="20" t="s">
        <v>141</v>
      </c>
      <c r="J705" s="19" t="s">
        <v>11</v>
      </c>
      <c r="K705" s="21">
        <v>4</v>
      </c>
      <c r="L705" s="51" t="s">
        <v>26</v>
      </c>
      <c r="M705" s="62">
        <v>290441.48</v>
      </c>
      <c r="N705" s="63">
        <f>ROUND(M705*1.001/K705,2)</f>
        <v>72682.98</v>
      </c>
      <c r="O705" s="54"/>
      <c r="P705" s="77"/>
      <c r="Q705" s="80">
        <f>K705</f>
        <v>4</v>
      </c>
      <c r="R705" s="23">
        <f>ROUND(Q705*N705,2)</f>
        <v>290731.92</v>
      </c>
      <c r="S705" s="22">
        <f>T705-R705</f>
        <v>58146.380000000005</v>
      </c>
      <c r="T705" s="73">
        <f>ROUND(Q705*N705*1.2,2)</f>
        <v>348878.3</v>
      </c>
      <c r="U705" s="68">
        <f>IF(Q705=0,"—",(Q705*N705*1.2)/Q705)</f>
        <v>87219.575999999986</v>
      </c>
      <c r="V705" s="24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s="1" customFormat="1" ht="38.25" x14ac:dyDescent="0.2">
      <c r="B706" s="18"/>
      <c r="C706" s="45"/>
      <c r="D706" s="45"/>
      <c r="E706" s="47">
        <v>698</v>
      </c>
      <c r="F706" s="31" t="s">
        <v>1762</v>
      </c>
      <c r="G706" s="20" t="s">
        <v>24</v>
      </c>
      <c r="H706" s="19" t="s">
        <v>1918</v>
      </c>
      <c r="I706" s="20" t="s">
        <v>767</v>
      </c>
      <c r="J706" s="19" t="s">
        <v>11</v>
      </c>
      <c r="K706" s="21">
        <v>1</v>
      </c>
      <c r="L706" s="51" t="s">
        <v>26</v>
      </c>
      <c r="M706" s="62">
        <v>14000</v>
      </c>
      <c r="N706" s="63">
        <f>ROUND(M706*1.001/K706,2)</f>
        <v>14014</v>
      </c>
      <c r="O706" s="54"/>
      <c r="P706" s="77"/>
      <c r="Q706" s="80">
        <f>K706</f>
        <v>1</v>
      </c>
      <c r="R706" s="23">
        <f>ROUND(Q706*N706,2)</f>
        <v>14014</v>
      </c>
      <c r="S706" s="22">
        <f>T706-R706</f>
        <v>2802.7999999999993</v>
      </c>
      <c r="T706" s="73">
        <f>ROUND(Q706*N706*1.2,2)</f>
        <v>16816.8</v>
      </c>
      <c r="U706" s="68">
        <f>IF(Q706=0,"—",(Q706*N706*1.2)/Q706)</f>
        <v>16816.8</v>
      </c>
      <c r="V706" s="24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s="1" customFormat="1" ht="38.25" x14ac:dyDescent="0.2">
      <c r="B707" s="18"/>
      <c r="C707" s="45"/>
      <c r="D707" s="45"/>
      <c r="E707" s="47">
        <v>699</v>
      </c>
      <c r="F707" s="31" t="s">
        <v>1933</v>
      </c>
      <c r="G707" s="20" t="s">
        <v>1934</v>
      </c>
      <c r="H707" s="19" t="s">
        <v>1918</v>
      </c>
      <c r="I707" s="20" t="s">
        <v>1999</v>
      </c>
      <c r="J707" s="19" t="s">
        <v>11</v>
      </c>
      <c r="K707" s="21">
        <v>1</v>
      </c>
      <c r="L707" s="51" t="s">
        <v>26</v>
      </c>
      <c r="M707" s="62">
        <v>14403.85</v>
      </c>
      <c r="N707" s="63">
        <f>ROUND(M707*1.001/K707,2)</f>
        <v>14418.25</v>
      </c>
      <c r="O707" s="54"/>
      <c r="P707" s="77"/>
      <c r="Q707" s="80">
        <f>K707</f>
        <v>1</v>
      </c>
      <c r="R707" s="23">
        <f>ROUND(Q707*N707,2)</f>
        <v>14418.25</v>
      </c>
      <c r="S707" s="22">
        <f>T707-R707</f>
        <v>2883.6500000000015</v>
      </c>
      <c r="T707" s="73">
        <f>ROUND(Q707*N707*1.2,2)</f>
        <v>17301.900000000001</v>
      </c>
      <c r="U707" s="68">
        <f>IF(Q707=0,"—",(Q707*N707*1.2)/Q707)</f>
        <v>17301.899999999998</v>
      </c>
      <c r="V707" s="24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s="1" customFormat="1" ht="38.25" x14ac:dyDescent="0.2">
      <c r="B708" s="18"/>
      <c r="C708" s="45"/>
      <c r="D708" s="45"/>
      <c r="E708" s="47">
        <v>700</v>
      </c>
      <c r="F708" s="31" t="s">
        <v>1763</v>
      </c>
      <c r="G708" s="20" t="s">
        <v>1764</v>
      </c>
      <c r="H708" s="19" t="s">
        <v>1918</v>
      </c>
      <c r="I708" s="20" t="s">
        <v>768</v>
      </c>
      <c r="J708" s="19" t="s">
        <v>11</v>
      </c>
      <c r="K708" s="21">
        <v>1</v>
      </c>
      <c r="L708" s="51" t="s">
        <v>26</v>
      </c>
      <c r="M708" s="62">
        <v>153079</v>
      </c>
      <c r="N708" s="63">
        <f>ROUND(M708*1.001/K708,2)</f>
        <v>153232.07999999999</v>
      </c>
      <c r="O708" s="54"/>
      <c r="P708" s="77"/>
      <c r="Q708" s="80">
        <f>K708</f>
        <v>1</v>
      </c>
      <c r="R708" s="23">
        <f>ROUND(Q708*N708,2)</f>
        <v>153232.07999999999</v>
      </c>
      <c r="S708" s="22">
        <f>T708-R708</f>
        <v>30646.420000000013</v>
      </c>
      <c r="T708" s="73">
        <f>ROUND(Q708*N708*1.2,2)</f>
        <v>183878.5</v>
      </c>
      <c r="U708" s="68">
        <f>IF(Q708=0,"—",(Q708*N708*1.2)/Q708)</f>
        <v>183878.49599999998</v>
      </c>
      <c r="V708" s="24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s="1" customFormat="1" ht="38.25" x14ac:dyDescent="0.2">
      <c r="B709" s="18"/>
      <c r="C709" s="45"/>
      <c r="D709" s="45"/>
      <c r="E709" s="47">
        <v>701</v>
      </c>
      <c r="F709" s="31" t="s">
        <v>1765</v>
      </c>
      <c r="G709" s="20" t="s">
        <v>24</v>
      </c>
      <c r="H709" s="19" t="s">
        <v>1918</v>
      </c>
      <c r="I709" s="20" t="s">
        <v>769</v>
      </c>
      <c r="J709" s="19" t="s">
        <v>11</v>
      </c>
      <c r="K709" s="21">
        <v>1</v>
      </c>
      <c r="L709" s="51" t="s">
        <v>26</v>
      </c>
      <c r="M709" s="62">
        <v>1000</v>
      </c>
      <c r="N709" s="63">
        <f>ROUND(M709*1.001/K709,2)</f>
        <v>1001</v>
      </c>
      <c r="O709" s="54"/>
      <c r="P709" s="77"/>
      <c r="Q709" s="80">
        <f>K709</f>
        <v>1</v>
      </c>
      <c r="R709" s="23">
        <f>ROUND(Q709*N709,2)</f>
        <v>1001</v>
      </c>
      <c r="S709" s="22">
        <f>T709-R709</f>
        <v>200.20000000000005</v>
      </c>
      <c r="T709" s="73">
        <f>ROUND(Q709*N709*1.2,2)</f>
        <v>1201.2</v>
      </c>
      <c r="U709" s="68">
        <f>IF(Q709=0,"—",(Q709*N709*1.2)/Q709)</f>
        <v>1201.2</v>
      </c>
      <c r="V709" s="24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s="1" customFormat="1" ht="38.25" x14ac:dyDescent="0.2">
      <c r="B710" s="18"/>
      <c r="C710" s="45"/>
      <c r="D710" s="45"/>
      <c r="E710" s="47">
        <v>702</v>
      </c>
      <c r="F710" s="31" t="s">
        <v>1766</v>
      </c>
      <c r="G710" s="20" t="s">
        <v>24</v>
      </c>
      <c r="H710" s="19" t="s">
        <v>1918</v>
      </c>
      <c r="I710" s="20" t="s">
        <v>770</v>
      </c>
      <c r="J710" s="19" t="s">
        <v>11</v>
      </c>
      <c r="K710" s="21">
        <v>6</v>
      </c>
      <c r="L710" s="51" t="s">
        <v>26</v>
      </c>
      <c r="M710" s="62">
        <v>41.82</v>
      </c>
      <c r="N710" s="63">
        <f>ROUND(M710*1.001/K710,2)</f>
        <v>6.98</v>
      </c>
      <c r="O710" s="54"/>
      <c r="P710" s="77"/>
      <c r="Q710" s="80">
        <f>K710</f>
        <v>6</v>
      </c>
      <c r="R710" s="23">
        <f>ROUND(Q710*N710,2)</f>
        <v>41.88</v>
      </c>
      <c r="S710" s="22">
        <f>T710-R710</f>
        <v>8.3799999999999955</v>
      </c>
      <c r="T710" s="73">
        <f>ROUND(Q710*N710*1.2,2)</f>
        <v>50.26</v>
      </c>
      <c r="U710" s="68">
        <f>IF(Q710=0,"—",(Q710*N710*1.2)/Q710)</f>
        <v>8.3759999999999994</v>
      </c>
      <c r="V710" s="24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s="1" customFormat="1" ht="38.25" x14ac:dyDescent="0.2">
      <c r="B711" s="18"/>
      <c r="C711" s="45"/>
      <c r="D711" s="45"/>
      <c r="E711" s="47">
        <v>703</v>
      </c>
      <c r="F711" s="31" t="s">
        <v>1769</v>
      </c>
      <c r="G711" s="20" t="s">
        <v>24</v>
      </c>
      <c r="H711" s="19" t="s">
        <v>1918</v>
      </c>
      <c r="I711" s="20" t="s">
        <v>773</v>
      </c>
      <c r="J711" s="19" t="s">
        <v>1864</v>
      </c>
      <c r="K711" s="21">
        <v>19.7</v>
      </c>
      <c r="L711" s="51" t="s">
        <v>26</v>
      </c>
      <c r="M711" s="62">
        <v>2223.9299999999998</v>
      </c>
      <c r="N711" s="63">
        <f>ROUND(M711*1.001/K711,2)</f>
        <v>113</v>
      </c>
      <c r="O711" s="54"/>
      <c r="P711" s="77"/>
      <c r="Q711" s="80">
        <f>K711</f>
        <v>19.7</v>
      </c>
      <c r="R711" s="23">
        <f>ROUND(Q711*N711,2)</f>
        <v>2226.1</v>
      </c>
      <c r="S711" s="22">
        <f>T711-R711</f>
        <v>445.22000000000025</v>
      </c>
      <c r="T711" s="73">
        <f>ROUND(Q711*N711*1.2,2)</f>
        <v>2671.32</v>
      </c>
      <c r="U711" s="68">
        <f>IF(Q711=0,"—",(Q711*N711*1.2)/Q711)</f>
        <v>135.6</v>
      </c>
      <c r="V711" s="24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s="1" customFormat="1" ht="38.25" x14ac:dyDescent="0.2">
      <c r="B712" s="18"/>
      <c r="C712" s="45"/>
      <c r="D712" s="45"/>
      <c r="E712" s="47">
        <v>704</v>
      </c>
      <c r="F712" s="31" t="s">
        <v>1770</v>
      </c>
      <c r="G712" s="20" t="s">
        <v>24</v>
      </c>
      <c r="H712" s="19" t="s">
        <v>1918</v>
      </c>
      <c r="I712" s="20" t="s">
        <v>142</v>
      </c>
      <c r="J712" s="19" t="s">
        <v>1864</v>
      </c>
      <c r="K712" s="21">
        <v>8.5</v>
      </c>
      <c r="L712" s="51" t="s">
        <v>26</v>
      </c>
      <c r="M712" s="62">
        <v>417.43</v>
      </c>
      <c r="N712" s="63">
        <f>ROUND(M712*1.001/K712,2)</f>
        <v>49.16</v>
      </c>
      <c r="O712" s="54"/>
      <c r="P712" s="77"/>
      <c r="Q712" s="80">
        <f>K712</f>
        <v>8.5</v>
      </c>
      <c r="R712" s="23">
        <f>ROUND(Q712*N712,2)</f>
        <v>417.86</v>
      </c>
      <c r="S712" s="22">
        <f>T712-R712</f>
        <v>83.57</v>
      </c>
      <c r="T712" s="73">
        <f>ROUND(Q712*N712*1.2,2)</f>
        <v>501.43</v>
      </c>
      <c r="U712" s="68">
        <f>IF(Q712=0,"—",(Q712*N712*1.2)/Q712)</f>
        <v>58.99199999999999</v>
      </c>
      <c r="V712" s="24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s="1" customFormat="1" ht="38.25" x14ac:dyDescent="0.2">
      <c r="B713" s="18"/>
      <c r="C713" s="45"/>
      <c r="D713" s="45"/>
      <c r="E713" s="47">
        <v>705</v>
      </c>
      <c r="F713" s="31" t="s">
        <v>1770</v>
      </c>
      <c r="G713" s="20" t="s">
        <v>24</v>
      </c>
      <c r="H713" s="19" t="s">
        <v>1918</v>
      </c>
      <c r="I713" s="20" t="s">
        <v>774</v>
      </c>
      <c r="J713" s="19" t="s">
        <v>1864</v>
      </c>
      <c r="K713" s="21">
        <v>15</v>
      </c>
      <c r="L713" s="51" t="s">
        <v>26</v>
      </c>
      <c r="M713" s="62">
        <v>736.5</v>
      </c>
      <c r="N713" s="63">
        <f>ROUND(M713*1.001/K713,2)</f>
        <v>49.15</v>
      </c>
      <c r="O713" s="54"/>
      <c r="P713" s="77"/>
      <c r="Q713" s="80">
        <f>K713</f>
        <v>15</v>
      </c>
      <c r="R713" s="23">
        <f>ROUND(Q713*N713,2)</f>
        <v>737.25</v>
      </c>
      <c r="S713" s="22">
        <f>T713-R713</f>
        <v>147.45000000000005</v>
      </c>
      <c r="T713" s="73">
        <f>ROUND(Q713*N713*1.2,2)</f>
        <v>884.7</v>
      </c>
      <c r="U713" s="68">
        <f>IF(Q713=0,"—",(Q713*N713*1.2)/Q713)</f>
        <v>58.98</v>
      </c>
      <c r="V713" s="24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s="1" customFormat="1" ht="38.25" x14ac:dyDescent="0.2">
      <c r="B714" s="18"/>
      <c r="C714" s="45"/>
      <c r="D714" s="45"/>
      <c r="E714" s="47">
        <v>706</v>
      </c>
      <c r="F714" s="31" t="s">
        <v>1771</v>
      </c>
      <c r="G714" s="20" t="s">
        <v>24</v>
      </c>
      <c r="H714" s="19" t="s">
        <v>1918</v>
      </c>
      <c r="I714" s="20" t="s">
        <v>775</v>
      </c>
      <c r="J714" s="19" t="s">
        <v>1864</v>
      </c>
      <c r="K714" s="21">
        <v>9</v>
      </c>
      <c r="L714" s="51" t="s">
        <v>26</v>
      </c>
      <c r="M714" s="62">
        <v>2944.8</v>
      </c>
      <c r="N714" s="63">
        <f>ROUND(M714*1.001/K714,2)</f>
        <v>327.52999999999997</v>
      </c>
      <c r="O714" s="54"/>
      <c r="P714" s="77"/>
      <c r="Q714" s="80">
        <f>K714</f>
        <v>9</v>
      </c>
      <c r="R714" s="23">
        <f>ROUND(Q714*N714,2)</f>
        <v>2947.77</v>
      </c>
      <c r="S714" s="22">
        <f>T714-R714</f>
        <v>589.55000000000018</v>
      </c>
      <c r="T714" s="73">
        <f>ROUND(Q714*N714*1.2,2)</f>
        <v>3537.32</v>
      </c>
      <c r="U714" s="68">
        <f>IF(Q714=0,"—",(Q714*N714*1.2)/Q714)</f>
        <v>393.03599999999989</v>
      </c>
      <c r="V714" s="24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s="1" customFormat="1" ht="38.25" x14ac:dyDescent="0.2">
      <c r="B715" s="18"/>
      <c r="C715" s="45"/>
      <c r="D715" s="45"/>
      <c r="E715" s="47">
        <v>707</v>
      </c>
      <c r="F715" s="31" t="s">
        <v>1772</v>
      </c>
      <c r="G715" s="20" t="s">
        <v>24</v>
      </c>
      <c r="H715" s="19" t="s">
        <v>1918</v>
      </c>
      <c r="I715" s="20" t="s">
        <v>776</v>
      </c>
      <c r="J715" s="19" t="s">
        <v>1864</v>
      </c>
      <c r="K715" s="21">
        <v>17.2</v>
      </c>
      <c r="L715" s="51" t="s">
        <v>26</v>
      </c>
      <c r="M715" s="62">
        <v>6281.61</v>
      </c>
      <c r="N715" s="63">
        <f>ROUND(M715*1.001/K715,2)</f>
        <v>365.58</v>
      </c>
      <c r="O715" s="54"/>
      <c r="P715" s="77"/>
      <c r="Q715" s="80">
        <f>K715</f>
        <v>17.2</v>
      </c>
      <c r="R715" s="23">
        <f>ROUND(Q715*N715,2)</f>
        <v>6287.98</v>
      </c>
      <c r="S715" s="22">
        <f>T715-R715</f>
        <v>1257.5900000000001</v>
      </c>
      <c r="T715" s="73">
        <f>ROUND(Q715*N715*1.2,2)</f>
        <v>7545.57</v>
      </c>
      <c r="U715" s="68">
        <f>IF(Q715=0,"—",(Q715*N715*1.2)/Q715)</f>
        <v>438.69599999999997</v>
      </c>
      <c r="V715" s="24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s="1" customFormat="1" ht="38.25" x14ac:dyDescent="0.2">
      <c r="B716" s="18"/>
      <c r="C716" s="45"/>
      <c r="D716" s="45"/>
      <c r="E716" s="47">
        <v>708</v>
      </c>
      <c r="F716" s="31" t="s">
        <v>1775</v>
      </c>
      <c r="G716" s="20" t="s">
        <v>24</v>
      </c>
      <c r="H716" s="19" t="s">
        <v>1918</v>
      </c>
      <c r="I716" s="20" t="s">
        <v>779</v>
      </c>
      <c r="J716" s="19" t="s">
        <v>1864</v>
      </c>
      <c r="K716" s="21">
        <v>7.4</v>
      </c>
      <c r="L716" s="51" t="s">
        <v>26</v>
      </c>
      <c r="M716" s="62">
        <v>536.5</v>
      </c>
      <c r="N716" s="63">
        <f>ROUND(M716*1.001/K716,2)</f>
        <v>72.569999999999993</v>
      </c>
      <c r="O716" s="54"/>
      <c r="P716" s="77"/>
      <c r="Q716" s="80">
        <f>K716</f>
        <v>7.4</v>
      </c>
      <c r="R716" s="23">
        <f>ROUND(Q716*N716,2)</f>
        <v>537.02</v>
      </c>
      <c r="S716" s="22">
        <f>T716-R716</f>
        <v>107.39999999999998</v>
      </c>
      <c r="T716" s="73">
        <f>ROUND(Q716*N716*1.2,2)</f>
        <v>644.41999999999996</v>
      </c>
      <c r="U716" s="68">
        <f>IF(Q716=0,"—",(Q716*N716*1.2)/Q716)</f>
        <v>87.084000000000003</v>
      </c>
      <c r="V716" s="24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s="1" customFormat="1" ht="38.25" x14ac:dyDescent="0.2">
      <c r="B717" s="18"/>
      <c r="C717" s="45"/>
      <c r="D717" s="45"/>
      <c r="E717" s="47">
        <v>709</v>
      </c>
      <c r="F717" s="31" t="s">
        <v>1777</v>
      </c>
      <c r="G717" s="20" t="s">
        <v>24</v>
      </c>
      <c r="H717" s="19" t="s">
        <v>1918</v>
      </c>
      <c r="I717" s="20" t="s">
        <v>144</v>
      </c>
      <c r="J717" s="19" t="s">
        <v>11</v>
      </c>
      <c r="K717" s="21">
        <v>5</v>
      </c>
      <c r="L717" s="51" t="s">
        <v>26</v>
      </c>
      <c r="M717" s="62">
        <v>2535</v>
      </c>
      <c r="N717" s="63">
        <f>ROUND(M717*1.001/K717,2)</f>
        <v>507.51</v>
      </c>
      <c r="O717" s="54"/>
      <c r="P717" s="77"/>
      <c r="Q717" s="80">
        <f>K717</f>
        <v>5</v>
      </c>
      <c r="R717" s="23">
        <f>ROUND(Q717*N717,2)</f>
        <v>2537.5500000000002</v>
      </c>
      <c r="S717" s="22">
        <f>T717-R717</f>
        <v>507.50999999999976</v>
      </c>
      <c r="T717" s="73">
        <f>ROUND(Q717*N717*1.2,2)</f>
        <v>3045.06</v>
      </c>
      <c r="U717" s="68">
        <f>IF(Q717=0,"—",(Q717*N717*1.2)/Q717)</f>
        <v>609.01199999999994</v>
      </c>
      <c r="V717" s="24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s="1" customFormat="1" ht="38.25" x14ac:dyDescent="0.2">
      <c r="B718" s="18"/>
      <c r="C718" s="45"/>
      <c r="D718" s="45"/>
      <c r="E718" s="47">
        <v>710</v>
      </c>
      <c r="F718" s="31" t="s">
        <v>1778</v>
      </c>
      <c r="G718" s="20" t="s">
        <v>24</v>
      </c>
      <c r="H718" s="19" t="s">
        <v>1918</v>
      </c>
      <c r="I718" s="20" t="s">
        <v>780</v>
      </c>
      <c r="J718" s="19" t="s">
        <v>1864</v>
      </c>
      <c r="K718" s="21">
        <v>20</v>
      </c>
      <c r="L718" s="51" t="s">
        <v>26</v>
      </c>
      <c r="M718" s="62">
        <v>10254.200000000001</v>
      </c>
      <c r="N718" s="63">
        <f>ROUND(M718*1.001/K718,2)</f>
        <v>513.22</v>
      </c>
      <c r="O718" s="54"/>
      <c r="P718" s="77"/>
      <c r="Q718" s="80">
        <f>K718</f>
        <v>20</v>
      </c>
      <c r="R718" s="23">
        <f>ROUND(Q718*N718,2)</f>
        <v>10264.4</v>
      </c>
      <c r="S718" s="22">
        <f>T718-R718</f>
        <v>2052.880000000001</v>
      </c>
      <c r="T718" s="73">
        <f>ROUND(Q718*N718*1.2,2)</f>
        <v>12317.28</v>
      </c>
      <c r="U718" s="68">
        <f>IF(Q718=0,"—",(Q718*N718*1.2)/Q718)</f>
        <v>615.86400000000003</v>
      </c>
      <c r="V718" s="24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s="1" customFormat="1" ht="38.25" x14ac:dyDescent="0.2">
      <c r="B719" s="18"/>
      <c r="C719" s="45"/>
      <c r="D719" s="45"/>
      <c r="E719" s="47">
        <v>711</v>
      </c>
      <c r="F719" s="31" t="s">
        <v>1779</v>
      </c>
      <c r="G719" s="20" t="s">
        <v>24</v>
      </c>
      <c r="H719" s="19" t="s">
        <v>1918</v>
      </c>
      <c r="I719" s="20" t="s">
        <v>781</v>
      </c>
      <c r="J719" s="19" t="s">
        <v>1864</v>
      </c>
      <c r="K719" s="21">
        <v>11.7</v>
      </c>
      <c r="L719" s="51" t="s">
        <v>26</v>
      </c>
      <c r="M719" s="62">
        <v>5998.71</v>
      </c>
      <c r="N719" s="63">
        <f>ROUND(M719*1.001/K719,2)</f>
        <v>513.22</v>
      </c>
      <c r="O719" s="54"/>
      <c r="P719" s="77"/>
      <c r="Q719" s="80">
        <f>K719</f>
        <v>11.7</v>
      </c>
      <c r="R719" s="23">
        <f>ROUND(Q719*N719,2)</f>
        <v>6004.67</v>
      </c>
      <c r="S719" s="22">
        <f>T719-R719</f>
        <v>1200.9399999999996</v>
      </c>
      <c r="T719" s="73">
        <f>ROUND(Q719*N719*1.2,2)</f>
        <v>7205.61</v>
      </c>
      <c r="U719" s="68">
        <f>IF(Q719=0,"—",(Q719*N719*1.2)/Q719)</f>
        <v>615.86400000000003</v>
      </c>
      <c r="V719" s="24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s="1" customFormat="1" ht="38.25" x14ac:dyDescent="0.2">
      <c r="B720" s="18"/>
      <c r="C720" s="45"/>
      <c r="D720" s="45"/>
      <c r="E720" s="47">
        <v>712</v>
      </c>
      <c r="F720" s="31" t="s">
        <v>1779</v>
      </c>
      <c r="G720" s="20" t="s">
        <v>24</v>
      </c>
      <c r="H720" s="19" t="s">
        <v>1918</v>
      </c>
      <c r="I720" s="20" t="s">
        <v>782</v>
      </c>
      <c r="J720" s="19" t="s">
        <v>1864</v>
      </c>
      <c r="K720" s="21">
        <v>8.8000000000000007</v>
      </c>
      <c r="L720" s="51" t="s">
        <v>26</v>
      </c>
      <c r="M720" s="62">
        <v>4511.8500000000004</v>
      </c>
      <c r="N720" s="63">
        <f>ROUND(M720*1.001/K720,2)</f>
        <v>513.22</v>
      </c>
      <c r="O720" s="54"/>
      <c r="P720" s="77"/>
      <c r="Q720" s="80">
        <f>K720</f>
        <v>8.8000000000000007</v>
      </c>
      <c r="R720" s="23">
        <f>ROUND(Q720*N720,2)</f>
        <v>4516.34</v>
      </c>
      <c r="S720" s="22">
        <f>T720-R720</f>
        <v>903.26000000000022</v>
      </c>
      <c r="T720" s="73">
        <f>ROUND(Q720*N720*1.2,2)</f>
        <v>5419.6</v>
      </c>
      <c r="U720" s="68">
        <f>IF(Q720=0,"—",(Q720*N720*1.2)/Q720)</f>
        <v>615.86400000000003</v>
      </c>
      <c r="V720" s="24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s="1" customFormat="1" ht="38.25" x14ac:dyDescent="0.2">
      <c r="B721" s="18"/>
      <c r="C721" s="45"/>
      <c r="D721" s="45"/>
      <c r="E721" s="47">
        <v>713</v>
      </c>
      <c r="F721" s="31" t="s">
        <v>1780</v>
      </c>
      <c r="G721" s="20" t="s">
        <v>24</v>
      </c>
      <c r="H721" s="19" t="s">
        <v>1918</v>
      </c>
      <c r="I721" s="20" t="s">
        <v>783</v>
      </c>
      <c r="J721" s="19" t="s">
        <v>1864</v>
      </c>
      <c r="K721" s="21">
        <v>20</v>
      </c>
      <c r="L721" s="51" t="s">
        <v>26</v>
      </c>
      <c r="M721" s="62">
        <v>7542.4</v>
      </c>
      <c r="N721" s="63">
        <f>ROUND(M721*1.001/K721,2)</f>
        <v>377.5</v>
      </c>
      <c r="O721" s="54"/>
      <c r="P721" s="77"/>
      <c r="Q721" s="80">
        <f>K721</f>
        <v>20</v>
      </c>
      <c r="R721" s="23">
        <f>ROUND(Q721*N721,2)</f>
        <v>7550</v>
      </c>
      <c r="S721" s="22">
        <f>T721-R721</f>
        <v>1510</v>
      </c>
      <c r="T721" s="73">
        <f>ROUND(Q721*N721*1.2,2)</f>
        <v>9060</v>
      </c>
      <c r="U721" s="68">
        <f>IF(Q721=0,"—",(Q721*N721*1.2)/Q721)</f>
        <v>453</v>
      </c>
      <c r="V721" s="24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s="1" customFormat="1" ht="38.25" x14ac:dyDescent="0.2">
      <c r="B722" s="18"/>
      <c r="C722" s="45"/>
      <c r="D722" s="45"/>
      <c r="E722" s="47">
        <v>714</v>
      </c>
      <c r="F722" s="31" t="s">
        <v>1781</v>
      </c>
      <c r="G722" s="20" t="s">
        <v>24</v>
      </c>
      <c r="H722" s="19" t="s">
        <v>1918</v>
      </c>
      <c r="I722" s="20" t="s">
        <v>784</v>
      </c>
      <c r="J722" s="19" t="s">
        <v>1864</v>
      </c>
      <c r="K722" s="21">
        <v>9.6999999999999993</v>
      </c>
      <c r="L722" s="51" t="s">
        <v>26</v>
      </c>
      <c r="M722" s="62">
        <v>703.25</v>
      </c>
      <c r="N722" s="63">
        <f>ROUND(M722*1.001/K722,2)</f>
        <v>72.569999999999993</v>
      </c>
      <c r="O722" s="54"/>
      <c r="P722" s="77"/>
      <c r="Q722" s="80">
        <f>K722</f>
        <v>9.6999999999999993</v>
      </c>
      <c r="R722" s="23">
        <f>ROUND(Q722*N722,2)</f>
        <v>703.93</v>
      </c>
      <c r="S722" s="22">
        <f>T722-R722</f>
        <v>140.78000000000009</v>
      </c>
      <c r="T722" s="73">
        <f>ROUND(Q722*N722*1.2,2)</f>
        <v>844.71</v>
      </c>
      <c r="U722" s="68">
        <f>IF(Q722=0,"—",(Q722*N722*1.2)/Q722)</f>
        <v>87.083999999999989</v>
      </c>
      <c r="V722" s="24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s="1" customFormat="1" ht="38.25" x14ac:dyDescent="0.2">
      <c r="B723" s="18"/>
      <c r="C723" s="45"/>
      <c r="D723" s="45"/>
      <c r="E723" s="47">
        <v>715</v>
      </c>
      <c r="F723" s="31" t="s">
        <v>1782</v>
      </c>
      <c r="G723" s="20" t="s">
        <v>24</v>
      </c>
      <c r="H723" s="19" t="s">
        <v>1918</v>
      </c>
      <c r="I723" s="20" t="s">
        <v>785</v>
      </c>
      <c r="J723" s="19" t="s">
        <v>1864</v>
      </c>
      <c r="K723" s="21">
        <v>15.2</v>
      </c>
      <c r="L723" s="51" t="s">
        <v>26</v>
      </c>
      <c r="M723" s="62">
        <v>1102</v>
      </c>
      <c r="N723" s="63">
        <f>ROUND(M723*1.001/K723,2)</f>
        <v>72.569999999999993</v>
      </c>
      <c r="O723" s="54"/>
      <c r="P723" s="77"/>
      <c r="Q723" s="80">
        <f>K723</f>
        <v>15.2</v>
      </c>
      <c r="R723" s="23">
        <f>ROUND(Q723*N723,2)</f>
        <v>1103.06</v>
      </c>
      <c r="S723" s="22">
        <f>T723-R723</f>
        <v>220.62000000000012</v>
      </c>
      <c r="T723" s="73">
        <f>ROUND(Q723*N723*1.2,2)</f>
        <v>1323.68</v>
      </c>
      <c r="U723" s="68">
        <f>IF(Q723=0,"—",(Q723*N723*1.2)/Q723)</f>
        <v>87.083999999999989</v>
      </c>
      <c r="V723" s="24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s="1" customFormat="1" ht="38.25" x14ac:dyDescent="0.2">
      <c r="B724" s="18"/>
      <c r="C724" s="45"/>
      <c r="D724" s="45"/>
      <c r="E724" s="47">
        <v>716</v>
      </c>
      <c r="F724" s="31" t="s">
        <v>1783</v>
      </c>
      <c r="G724" s="20" t="s">
        <v>24</v>
      </c>
      <c r="H724" s="19" t="s">
        <v>1918</v>
      </c>
      <c r="I724" s="20" t="s">
        <v>786</v>
      </c>
      <c r="J724" s="19" t="s">
        <v>1864</v>
      </c>
      <c r="K724" s="21">
        <v>17.2</v>
      </c>
      <c r="L724" s="51" t="s">
        <v>26</v>
      </c>
      <c r="M724" s="62">
        <v>1247</v>
      </c>
      <c r="N724" s="63">
        <f>ROUND(M724*1.001/K724,2)</f>
        <v>72.569999999999993</v>
      </c>
      <c r="O724" s="54"/>
      <c r="P724" s="77"/>
      <c r="Q724" s="80">
        <f>K724</f>
        <v>17.2</v>
      </c>
      <c r="R724" s="23">
        <f>ROUND(Q724*N724,2)</f>
        <v>1248.2</v>
      </c>
      <c r="S724" s="22">
        <f>T724-R724</f>
        <v>249.63999999999987</v>
      </c>
      <c r="T724" s="73">
        <f>ROUND(Q724*N724*1.2,2)</f>
        <v>1497.84</v>
      </c>
      <c r="U724" s="68">
        <f>IF(Q724=0,"—",(Q724*N724*1.2)/Q724)</f>
        <v>87.083999999999975</v>
      </c>
      <c r="V724" s="24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s="1" customFormat="1" ht="38.25" x14ac:dyDescent="0.2">
      <c r="B725" s="18"/>
      <c r="C725" s="45"/>
      <c r="D725" s="45"/>
      <c r="E725" s="47">
        <v>717</v>
      </c>
      <c r="F725" s="31" t="s">
        <v>1785</v>
      </c>
      <c r="G725" s="20" t="s">
        <v>24</v>
      </c>
      <c r="H725" s="19" t="s">
        <v>1918</v>
      </c>
      <c r="I725" s="20" t="s">
        <v>788</v>
      </c>
      <c r="J725" s="19" t="s">
        <v>1864</v>
      </c>
      <c r="K725" s="21">
        <v>5</v>
      </c>
      <c r="L725" s="51" t="s">
        <v>26</v>
      </c>
      <c r="M725" s="62">
        <v>1144.05</v>
      </c>
      <c r="N725" s="63">
        <f>ROUND(M725*1.001/K725,2)</f>
        <v>229.04</v>
      </c>
      <c r="O725" s="54"/>
      <c r="P725" s="77"/>
      <c r="Q725" s="80">
        <f>K725</f>
        <v>5</v>
      </c>
      <c r="R725" s="23">
        <f>ROUND(Q725*N725,2)</f>
        <v>1145.2</v>
      </c>
      <c r="S725" s="22">
        <f>T725-R725</f>
        <v>229.03999999999996</v>
      </c>
      <c r="T725" s="73">
        <f>ROUND(Q725*N725*1.2,2)</f>
        <v>1374.24</v>
      </c>
      <c r="U725" s="68">
        <f>IF(Q725=0,"—",(Q725*N725*1.2)/Q725)</f>
        <v>274.84800000000001</v>
      </c>
      <c r="V725" s="24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s="1" customFormat="1" ht="38.25" x14ac:dyDescent="0.2">
      <c r="B726" s="18"/>
      <c r="C726" s="45"/>
      <c r="D726" s="45"/>
      <c r="E726" s="47">
        <v>718</v>
      </c>
      <c r="F726" s="31" t="s">
        <v>1935</v>
      </c>
      <c r="G726" s="20" t="s">
        <v>1936</v>
      </c>
      <c r="H726" s="19" t="s">
        <v>1918</v>
      </c>
      <c r="I726" s="20" t="s">
        <v>2024</v>
      </c>
      <c r="J726" s="19" t="s">
        <v>11</v>
      </c>
      <c r="K726" s="21">
        <v>4</v>
      </c>
      <c r="L726" s="51" t="s">
        <v>26</v>
      </c>
      <c r="M726" s="62">
        <v>38446</v>
      </c>
      <c r="N726" s="63">
        <f>ROUND(M726*1.001/K726,2)</f>
        <v>9621.11</v>
      </c>
      <c r="O726" s="54"/>
      <c r="P726" s="77"/>
      <c r="Q726" s="80">
        <f>K726</f>
        <v>4</v>
      </c>
      <c r="R726" s="23">
        <f>ROUND(Q726*N726,2)</f>
        <v>38484.44</v>
      </c>
      <c r="S726" s="22">
        <f>T726-R726</f>
        <v>7696.8899999999994</v>
      </c>
      <c r="T726" s="73">
        <f>ROUND(Q726*N726*1.2,2)</f>
        <v>46181.33</v>
      </c>
      <c r="U726" s="68">
        <f>IF(Q726=0,"—",(Q726*N726*1.2)/Q726)</f>
        <v>11545.332</v>
      </c>
      <c r="V726" s="24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s="1" customFormat="1" ht="38.25" x14ac:dyDescent="0.2">
      <c r="B727" s="18"/>
      <c r="C727" s="45"/>
      <c r="D727" s="45"/>
      <c r="E727" s="47">
        <v>719</v>
      </c>
      <c r="F727" s="31" t="s">
        <v>1786</v>
      </c>
      <c r="G727" s="20" t="s">
        <v>1787</v>
      </c>
      <c r="H727" s="19" t="s">
        <v>1918</v>
      </c>
      <c r="I727" s="20" t="s">
        <v>789</v>
      </c>
      <c r="J727" s="19" t="s">
        <v>11</v>
      </c>
      <c r="K727" s="21">
        <v>2</v>
      </c>
      <c r="L727" s="51" t="s">
        <v>26</v>
      </c>
      <c r="M727" s="62">
        <v>3660</v>
      </c>
      <c r="N727" s="63">
        <f>ROUND(M727*1.001/K727,2)</f>
        <v>1831.83</v>
      </c>
      <c r="O727" s="54"/>
      <c r="P727" s="77"/>
      <c r="Q727" s="80">
        <f>K727</f>
        <v>2</v>
      </c>
      <c r="R727" s="23">
        <f>ROUND(Q727*N727,2)</f>
        <v>3663.66</v>
      </c>
      <c r="S727" s="22">
        <f>T727-R727</f>
        <v>732.73000000000047</v>
      </c>
      <c r="T727" s="73">
        <f>ROUND(Q727*N727*1.2,2)</f>
        <v>4396.3900000000003</v>
      </c>
      <c r="U727" s="68">
        <f>IF(Q727=0,"—",(Q727*N727*1.2)/Q727)</f>
        <v>2198.1959999999999</v>
      </c>
      <c r="V727" s="24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:35" s="1" customFormat="1" ht="38.25" x14ac:dyDescent="0.2">
      <c r="B728" s="18"/>
      <c r="C728" s="45"/>
      <c r="D728" s="45"/>
      <c r="E728" s="47">
        <v>720</v>
      </c>
      <c r="F728" s="31" t="s">
        <v>1788</v>
      </c>
      <c r="G728" s="20" t="s">
        <v>24</v>
      </c>
      <c r="H728" s="19" t="s">
        <v>1918</v>
      </c>
      <c r="I728" s="20" t="s">
        <v>790</v>
      </c>
      <c r="J728" s="19" t="s">
        <v>11</v>
      </c>
      <c r="K728" s="21">
        <v>2</v>
      </c>
      <c r="L728" s="51" t="s">
        <v>26</v>
      </c>
      <c r="M728" s="62">
        <v>6838.1</v>
      </c>
      <c r="N728" s="63">
        <f>ROUND(M728*1.001/K728,2)</f>
        <v>3422.47</v>
      </c>
      <c r="O728" s="54"/>
      <c r="P728" s="77"/>
      <c r="Q728" s="80">
        <f>K728</f>
        <v>2</v>
      </c>
      <c r="R728" s="23">
        <f>ROUND(Q728*N728,2)</f>
        <v>6844.94</v>
      </c>
      <c r="S728" s="22">
        <f>T728-R728</f>
        <v>1368.9900000000007</v>
      </c>
      <c r="T728" s="73">
        <f>ROUND(Q728*N728*1.2,2)</f>
        <v>8213.93</v>
      </c>
      <c r="U728" s="68">
        <f>IF(Q728=0,"—",(Q728*N728*1.2)/Q728)</f>
        <v>4106.9639999999999</v>
      </c>
      <c r="V728" s="24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:35" s="1" customFormat="1" ht="38.25" x14ac:dyDescent="0.2">
      <c r="B729" s="18"/>
      <c r="C729" s="45"/>
      <c r="D729" s="45"/>
      <c r="E729" s="47">
        <v>721</v>
      </c>
      <c r="F729" s="31" t="s">
        <v>1789</v>
      </c>
      <c r="G729" s="20" t="s">
        <v>1790</v>
      </c>
      <c r="H729" s="19" t="s">
        <v>1918</v>
      </c>
      <c r="I729" s="20" t="s">
        <v>791</v>
      </c>
      <c r="J729" s="19" t="s">
        <v>11</v>
      </c>
      <c r="K729" s="21">
        <v>1</v>
      </c>
      <c r="L729" s="51" t="s">
        <v>26</v>
      </c>
      <c r="M729" s="62">
        <v>217484.49</v>
      </c>
      <c r="N729" s="63">
        <f>ROUND(M729*1.001/K729,2)</f>
        <v>217701.97</v>
      </c>
      <c r="O729" s="54"/>
      <c r="P729" s="77"/>
      <c r="Q729" s="80">
        <f>K729</f>
        <v>1</v>
      </c>
      <c r="R729" s="23">
        <f>ROUND(Q729*N729,2)</f>
        <v>217701.97</v>
      </c>
      <c r="S729" s="22">
        <f>T729-R729</f>
        <v>43540.389999999985</v>
      </c>
      <c r="T729" s="73">
        <f>ROUND(Q729*N729*1.2,2)</f>
        <v>261242.36</v>
      </c>
      <c r="U729" s="68">
        <f>IF(Q729=0,"—",(Q729*N729*1.2)/Q729)</f>
        <v>261242.364</v>
      </c>
      <c r="V729" s="24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:35" s="1" customFormat="1" ht="38.25" x14ac:dyDescent="0.2">
      <c r="B730" s="18"/>
      <c r="C730" s="45"/>
      <c r="D730" s="45"/>
      <c r="E730" s="47">
        <v>722</v>
      </c>
      <c r="F730" s="31" t="s">
        <v>1791</v>
      </c>
      <c r="G730" s="20" t="s">
        <v>1792</v>
      </c>
      <c r="H730" s="19" t="s">
        <v>1918</v>
      </c>
      <c r="I730" s="20" t="s">
        <v>792</v>
      </c>
      <c r="J730" s="19" t="s">
        <v>11</v>
      </c>
      <c r="K730" s="21">
        <v>1</v>
      </c>
      <c r="L730" s="51" t="s">
        <v>26</v>
      </c>
      <c r="M730" s="62">
        <v>125833.39</v>
      </c>
      <c r="N730" s="63">
        <f>ROUND(M730*1.001/K730,2)</f>
        <v>125959.22</v>
      </c>
      <c r="O730" s="54"/>
      <c r="P730" s="77"/>
      <c r="Q730" s="80">
        <f>K730</f>
        <v>1</v>
      </c>
      <c r="R730" s="23">
        <f>ROUND(Q730*N730,2)</f>
        <v>125959.22</v>
      </c>
      <c r="S730" s="22">
        <f>T730-R730</f>
        <v>25191.839999999997</v>
      </c>
      <c r="T730" s="73">
        <f>ROUND(Q730*N730*1.2,2)</f>
        <v>151151.06</v>
      </c>
      <c r="U730" s="68">
        <f>IF(Q730=0,"—",(Q730*N730*1.2)/Q730)</f>
        <v>151151.06399999998</v>
      </c>
      <c r="V730" s="24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:35" s="1" customFormat="1" ht="38.25" x14ac:dyDescent="0.2">
      <c r="B731" s="18"/>
      <c r="C731" s="45"/>
      <c r="D731" s="45"/>
      <c r="E731" s="47">
        <v>723</v>
      </c>
      <c r="F731" s="31" t="s">
        <v>1793</v>
      </c>
      <c r="G731" s="20">
        <v>142912000</v>
      </c>
      <c r="H731" s="19" t="s">
        <v>1918</v>
      </c>
      <c r="I731" s="20" t="s">
        <v>145</v>
      </c>
      <c r="J731" s="19" t="s">
        <v>11</v>
      </c>
      <c r="K731" s="21">
        <v>1</v>
      </c>
      <c r="L731" s="51" t="s">
        <v>26</v>
      </c>
      <c r="M731" s="62">
        <v>94449.16</v>
      </c>
      <c r="N731" s="63">
        <f>ROUND(M731*1.001/K731,2)</f>
        <v>94543.61</v>
      </c>
      <c r="O731" s="54"/>
      <c r="P731" s="77"/>
      <c r="Q731" s="80">
        <f>K731</f>
        <v>1</v>
      </c>
      <c r="R731" s="23">
        <f>ROUND(Q731*N731,2)</f>
        <v>94543.61</v>
      </c>
      <c r="S731" s="22">
        <f>T731-R731</f>
        <v>18908.72</v>
      </c>
      <c r="T731" s="73">
        <f>ROUND(Q731*N731*1.2,2)</f>
        <v>113452.33</v>
      </c>
      <c r="U731" s="68">
        <f>IF(Q731=0,"—",(Q731*N731*1.2)/Q731)</f>
        <v>113452.33199999999</v>
      </c>
      <c r="V731" s="24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:35" s="1" customFormat="1" ht="38.25" x14ac:dyDescent="0.2">
      <c r="B732" s="18"/>
      <c r="C732" s="45"/>
      <c r="D732" s="45"/>
      <c r="E732" s="47">
        <v>724</v>
      </c>
      <c r="F732" s="31" t="s">
        <v>1794</v>
      </c>
      <c r="G732" s="20" t="s">
        <v>24</v>
      </c>
      <c r="H732" s="19" t="s">
        <v>1918</v>
      </c>
      <c r="I732" s="20" t="s">
        <v>793</v>
      </c>
      <c r="J732" s="19" t="s">
        <v>11</v>
      </c>
      <c r="K732" s="21">
        <v>4</v>
      </c>
      <c r="L732" s="51" t="s">
        <v>26</v>
      </c>
      <c r="M732" s="62">
        <v>37376</v>
      </c>
      <c r="N732" s="63">
        <f>ROUND(M732*1.001/K732,2)</f>
        <v>9353.34</v>
      </c>
      <c r="O732" s="54"/>
      <c r="P732" s="77"/>
      <c r="Q732" s="80">
        <f>K732</f>
        <v>4</v>
      </c>
      <c r="R732" s="23">
        <f>ROUND(Q732*N732,2)</f>
        <v>37413.360000000001</v>
      </c>
      <c r="S732" s="22">
        <f>T732-R732</f>
        <v>7482.6699999999983</v>
      </c>
      <c r="T732" s="73">
        <f>ROUND(Q732*N732*1.2,2)</f>
        <v>44896.03</v>
      </c>
      <c r="U732" s="68">
        <f>IF(Q732=0,"—",(Q732*N732*1.2)/Q732)</f>
        <v>11224.008</v>
      </c>
      <c r="V732" s="24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:35" s="1" customFormat="1" ht="38.25" x14ac:dyDescent="0.2">
      <c r="B733" s="18"/>
      <c r="C733" s="45"/>
      <c r="D733" s="45"/>
      <c r="E733" s="47">
        <v>725</v>
      </c>
      <c r="F733" s="31" t="s">
        <v>1794</v>
      </c>
      <c r="G733" s="20" t="s">
        <v>24</v>
      </c>
      <c r="H733" s="19" t="s">
        <v>1918</v>
      </c>
      <c r="I733" s="20" t="s">
        <v>794</v>
      </c>
      <c r="J733" s="19" t="s">
        <v>11</v>
      </c>
      <c r="K733" s="21">
        <v>5</v>
      </c>
      <c r="L733" s="51" t="s">
        <v>26</v>
      </c>
      <c r="M733" s="62">
        <v>65405</v>
      </c>
      <c r="N733" s="63">
        <f>ROUND(M733*1.001/K733,2)</f>
        <v>13094.08</v>
      </c>
      <c r="O733" s="54"/>
      <c r="P733" s="77"/>
      <c r="Q733" s="80">
        <f>K733</f>
        <v>5</v>
      </c>
      <c r="R733" s="23">
        <f>ROUND(Q733*N733,2)</f>
        <v>65470.400000000001</v>
      </c>
      <c r="S733" s="22">
        <f>T733-R733</f>
        <v>13094.079999999994</v>
      </c>
      <c r="T733" s="73">
        <f>ROUND(Q733*N733*1.2,2)</f>
        <v>78564.479999999996</v>
      </c>
      <c r="U733" s="68">
        <f>IF(Q733=0,"—",(Q733*N733*1.2)/Q733)</f>
        <v>15712.895999999999</v>
      </c>
      <c r="V733" s="24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:35" s="1" customFormat="1" ht="38.25" x14ac:dyDescent="0.2">
      <c r="B734" s="18"/>
      <c r="C734" s="45"/>
      <c r="D734" s="45"/>
      <c r="E734" s="47">
        <v>726</v>
      </c>
      <c r="F734" s="31" t="s">
        <v>1795</v>
      </c>
      <c r="G734" s="20" t="s">
        <v>24</v>
      </c>
      <c r="H734" s="19" t="s">
        <v>1918</v>
      </c>
      <c r="I734" s="20" t="s">
        <v>795</v>
      </c>
      <c r="J734" s="19" t="s">
        <v>11</v>
      </c>
      <c r="K734" s="21">
        <v>1</v>
      </c>
      <c r="L734" s="51" t="s">
        <v>26</v>
      </c>
      <c r="M734" s="62">
        <v>156.25</v>
      </c>
      <c r="N734" s="63">
        <f>ROUND(M734*1.001/K734,2)</f>
        <v>156.41</v>
      </c>
      <c r="O734" s="54"/>
      <c r="P734" s="77"/>
      <c r="Q734" s="80">
        <f>K734</f>
        <v>1</v>
      </c>
      <c r="R734" s="23">
        <f>ROUND(Q734*N734,2)</f>
        <v>156.41</v>
      </c>
      <c r="S734" s="22">
        <f>T734-R734</f>
        <v>31.28</v>
      </c>
      <c r="T734" s="73">
        <f>ROUND(Q734*N734*1.2,2)</f>
        <v>187.69</v>
      </c>
      <c r="U734" s="68">
        <f>IF(Q734=0,"—",(Q734*N734*1.2)/Q734)</f>
        <v>187.69199999999998</v>
      </c>
      <c r="V734" s="24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:35" s="1" customFormat="1" ht="38.25" x14ac:dyDescent="0.2">
      <c r="B735" s="18"/>
      <c r="C735" s="45"/>
      <c r="D735" s="45"/>
      <c r="E735" s="47">
        <v>727</v>
      </c>
      <c r="F735" s="31" t="s">
        <v>1796</v>
      </c>
      <c r="G735" s="20" t="s">
        <v>24</v>
      </c>
      <c r="H735" s="19" t="s">
        <v>1918</v>
      </c>
      <c r="I735" s="20" t="s">
        <v>146</v>
      </c>
      <c r="J735" s="19" t="s">
        <v>11</v>
      </c>
      <c r="K735" s="21">
        <v>10</v>
      </c>
      <c r="L735" s="51" t="s">
        <v>26</v>
      </c>
      <c r="M735" s="62">
        <v>11000</v>
      </c>
      <c r="N735" s="63">
        <f>ROUND(M735*1.001/K735,2)</f>
        <v>1101.0999999999999</v>
      </c>
      <c r="O735" s="54"/>
      <c r="P735" s="77"/>
      <c r="Q735" s="80">
        <f>K735</f>
        <v>10</v>
      </c>
      <c r="R735" s="23">
        <f>ROUND(Q735*N735,2)</f>
        <v>11011</v>
      </c>
      <c r="S735" s="22">
        <f>T735-R735</f>
        <v>2202.2000000000007</v>
      </c>
      <c r="T735" s="73">
        <f>ROUND(Q735*N735*1.2,2)</f>
        <v>13213.2</v>
      </c>
      <c r="U735" s="68">
        <f>IF(Q735=0,"—",(Q735*N735*1.2)/Q735)</f>
        <v>1321.32</v>
      </c>
      <c r="V735" s="24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:35" s="1" customFormat="1" ht="38.25" x14ac:dyDescent="0.2">
      <c r="B736" s="18"/>
      <c r="C736" s="45"/>
      <c r="D736" s="45"/>
      <c r="E736" s="47">
        <v>728</v>
      </c>
      <c r="F736" s="31" t="s">
        <v>1797</v>
      </c>
      <c r="G736" s="20" t="s">
        <v>24</v>
      </c>
      <c r="H736" s="19" t="s">
        <v>1918</v>
      </c>
      <c r="I736" s="20" t="s">
        <v>147</v>
      </c>
      <c r="J736" s="19" t="s">
        <v>11</v>
      </c>
      <c r="K736" s="21">
        <v>10</v>
      </c>
      <c r="L736" s="51" t="s">
        <v>26</v>
      </c>
      <c r="M736" s="62">
        <v>13559.3</v>
      </c>
      <c r="N736" s="63">
        <f>ROUND(M736*1.001/K736,2)</f>
        <v>1357.29</v>
      </c>
      <c r="O736" s="54"/>
      <c r="P736" s="77"/>
      <c r="Q736" s="80">
        <f>K736</f>
        <v>10</v>
      </c>
      <c r="R736" s="23">
        <f>ROUND(Q736*N736,2)</f>
        <v>13572.9</v>
      </c>
      <c r="S736" s="22">
        <f>T736-R736</f>
        <v>2714.58</v>
      </c>
      <c r="T736" s="73">
        <f>ROUND(Q736*N736*1.2,2)</f>
        <v>16287.48</v>
      </c>
      <c r="U736" s="68">
        <f>IF(Q736=0,"—",(Q736*N736*1.2)/Q736)</f>
        <v>1628.748</v>
      </c>
      <c r="V736" s="24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:35" s="1" customFormat="1" ht="38.25" x14ac:dyDescent="0.2">
      <c r="B737" s="18"/>
      <c r="C737" s="45"/>
      <c r="D737" s="45"/>
      <c r="E737" s="47">
        <v>729</v>
      </c>
      <c r="F737" s="31" t="s">
        <v>1798</v>
      </c>
      <c r="G737" s="20" t="s">
        <v>24</v>
      </c>
      <c r="H737" s="19" t="s">
        <v>1918</v>
      </c>
      <c r="I737" s="20" t="s">
        <v>796</v>
      </c>
      <c r="J737" s="19" t="s">
        <v>11</v>
      </c>
      <c r="K737" s="21">
        <v>14</v>
      </c>
      <c r="L737" s="51" t="s">
        <v>26</v>
      </c>
      <c r="M737" s="62">
        <v>2030</v>
      </c>
      <c r="N737" s="63">
        <f>ROUND(M737*1.001/K737,2)</f>
        <v>145.15</v>
      </c>
      <c r="O737" s="54"/>
      <c r="P737" s="77"/>
      <c r="Q737" s="80">
        <f>K737</f>
        <v>14</v>
      </c>
      <c r="R737" s="23">
        <f>ROUND(Q737*N737,2)</f>
        <v>2032.1</v>
      </c>
      <c r="S737" s="22">
        <f>T737-R737</f>
        <v>406.42000000000007</v>
      </c>
      <c r="T737" s="73">
        <f>ROUND(Q737*N737*1.2,2)</f>
        <v>2438.52</v>
      </c>
      <c r="U737" s="68">
        <f>IF(Q737=0,"—",(Q737*N737*1.2)/Q737)</f>
        <v>174.18</v>
      </c>
      <c r="V737" s="24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:35" s="1" customFormat="1" ht="38.25" x14ac:dyDescent="0.2">
      <c r="B738" s="18"/>
      <c r="C738" s="45"/>
      <c r="D738" s="45"/>
      <c r="E738" s="47">
        <v>730</v>
      </c>
      <c r="F738" s="31" t="s">
        <v>1799</v>
      </c>
      <c r="G738" s="20" t="s">
        <v>24</v>
      </c>
      <c r="H738" s="19" t="s">
        <v>1918</v>
      </c>
      <c r="I738" s="20" t="s">
        <v>148</v>
      </c>
      <c r="J738" s="19" t="s">
        <v>11</v>
      </c>
      <c r="K738" s="21">
        <v>4</v>
      </c>
      <c r="L738" s="51" t="s">
        <v>26</v>
      </c>
      <c r="M738" s="62">
        <v>152.16</v>
      </c>
      <c r="N738" s="63">
        <f>ROUND(M738*1.001/K738,2)</f>
        <v>38.08</v>
      </c>
      <c r="O738" s="54"/>
      <c r="P738" s="77"/>
      <c r="Q738" s="80">
        <f>K738</f>
        <v>4</v>
      </c>
      <c r="R738" s="23">
        <f>ROUND(Q738*N738,2)</f>
        <v>152.32</v>
      </c>
      <c r="S738" s="22">
        <f>T738-R738</f>
        <v>30.460000000000008</v>
      </c>
      <c r="T738" s="73">
        <f>ROUND(Q738*N738*1.2,2)</f>
        <v>182.78</v>
      </c>
      <c r="U738" s="68">
        <f>IF(Q738=0,"—",(Q738*N738*1.2)/Q738)</f>
        <v>45.695999999999998</v>
      </c>
      <c r="V738" s="24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:35" s="1" customFormat="1" ht="38.25" x14ac:dyDescent="0.2">
      <c r="B739" s="18"/>
      <c r="C739" s="45"/>
      <c r="D739" s="45"/>
      <c r="E739" s="47">
        <v>731</v>
      </c>
      <c r="F739" s="31" t="s">
        <v>1937</v>
      </c>
      <c r="G739" s="20" t="s">
        <v>1938</v>
      </c>
      <c r="H739" s="19" t="s">
        <v>1918</v>
      </c>
      <c r="I739" s="20" t="s">
        <v>2025</v>
      </c>
      <c r="J739" s="19" t="s">
        <v>11</v>
      </c>
      <c r="K739" s="21">
        <v>1</v>
      </c>
      <c r="L739" s="51" t="s">
        <v>26</v>
      </c>
      <c r="M739" s="62">
        <v>15078.5</v>
      </c>
      <c r="N739" s="63">
        <f>ROUND(M739*1.001/K739,2)</f>
        <v>15093.58</v>
      </c>
      <c r="O739" s="54"/>
      <c r="P739" s="77"/>
      <c r="Q739" s="80">
        <f>K739</f>
        <v>1</v>
      </c>
      <c r="R739" s="23">
        <f>ROUND(Q739*N739,2)</f>
        <v>15093.58</v>
      </c>
      <c r="S739" s="22">
        <f>T739-R739</f>
        <v>3018.7199999999993</v>
      </c>
      <c r="T739" s="73">
        <f>ROUND(Q739*N739*1.2,2)</f>
        <v>18112.3</v>
      </c>
      <c r="U739" s="68">
        <f>IF(Q739=0,"—",(Q739*N739*1.2)/Q739)</f>
        <v>18112.295999999998</v>
      </c>
      <c r="V739" s="24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:35" s="1" customFormat="1" ht="38.25" x14ac:dyDescent="0.2">
      <c r="B740" s="18"/>
      <c r="C740" s="45"/>
      <c r="D740" s="45"/>
      <c r="E740" s="47">
        <v>732</v>
      </c>
      <c r="F740" s="31" t="s">
        <v>1939</v>
      </c>
      <c r="G740" s="20" t="s">
        <v>1940</v>
      </c>
      <c r="H740" s="19" t="s">
        <v>1918</v>
      </c>
      <c r="I740" s="20" t="s">
        <v>2026</v>
      </c>
      <c r="J740" s="19" t="s">
        <v>11</v>
      </c>
      <c r="K740" s="21">
        <v>3</v>
      </c>
      <c r="L740" s="51" t="s">
        <v>26</v>
      </c>
      <c r="M740" s="62">
        <v>3054.75</v>
      </c>
      <c r="N740" s="63">
        <f>ROUND(M740*1.001/K740,2)</f>
        <v>1019.27</v>
      </c>
      <c r="O740" s="54"/>
      <c r="P740" s="77"/>
      <c r="Q740" s="80">
        <f>K740</f>
        <v>3</v>
      </c>
      <c r="R740" s="23">
        <f>ROUND(Q740*N740,2)</f>
        <v>3057.81</v>
      </c>
      <c r="S740" s="22">
        <f>T740-R740</f>
        <v>611.55999999999995</v>
      </c>
      <c r="T740" s="73">
        <f>ROUND(Q740*N740*1.2,2)</f>
        <v>3669.37</v>
      </c>
      <c r="U740" s="68">
        <f>IF(Q740=0,"—",(Q740*N740*1.2)/Q740)</f>
        <v>1223.124</v>
      </c>
      <c r="V740" s="24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2:35" s="1" customFormat="1" ht="38.25" x14ac:dyDescent="0.2">
      <c r="B741" s="18"/>
      <c r="C741" s="45"/>
      <c r="D741" s="45"/>
      <c r="E741" s="47">
        <v>733</v>
      </c>
      <c r="F741" s="31" t="s">
        <v>1941</v>
      </c>
      <c r="G741" s="20" t="s">
        <v>1942</v>
      </c>
      <c r="H741" s="19" t="s">
        <v>1918</v>
      </c>
      <c r="I741" s="20" t="s">
        <v>2027</v>
      </c>
      <c r="J741" s="19" t="s">
        <v>11</v>
      </c>
      <c r="K741" s="21">
        <v>2</v>
      </c>
      <c r="L741" s="51" t="s">
        <v>26</v>
      </c>
      <c r="M741" s="62">
        <v>1510</v>
      </c>
      <c r="N741" s="63">
        <f>ROUND(M741*1.001/K741,2)</f>
        <v>755.76</v>
      </c>
      <c r="O741" s="54"/>
      <c r="P741" s="77"/>
      <c r="Q741" s="80">
        <f>K741</f>
        <v>2</v>
      </c>
      <c r="R741" s="23">
        <f>ROUND(Q741*N741,2)</f>
        <v>1511.52</v>
      </c>
      <c r="S741" s="22">
        <f>T741-R741</f>
        <v>302.29999999999995</v>
      </c>
      <c r="T741" s="73">
        <f>ROUND(Q741*N741*1.2,2)</f>
        <v>1813.82</v>
      </c>
      <c r="U741" s="68">
        <f>IF(Q741=0,"—",(Q741*N741*1.2)/Q741)</f>
        <v>906.91199999999992</v>
      </c>
      <c r="V741" s="24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2:35" s="1" customFormat="1" ht="38.25" x14ac:dyDescent="0.2">
      <c r="B742" s="18"/>
      <c r="C742" s="45"/>
      <c r="D742" s="45"/>
      <c r="E742" s="47">
        <v>734</v>
      </c>
      <c r="F742" s="31" t="s">
        <v>1941</v>
      </c>
      <c r="G742" s="20" t="s">
        <v>1942</v>
      </c>
      <c r="H742" s="19" t="s">
        <v>1918</v>
      </c>
      <c r="I742" s="20" t="s">
        <v>2028</v>
      </c>
      <c r="J742" s="19" t="s">
        <v>11</v>
      </c>
      <c r="K742" s="21">
        <v>2</v>
      </c>
      <c r="L742" s="51" t="s">
        <v>26</v>
      </c>
      <c r="M742" s="62">
        <v>1510</v>
      </c>
      <c r="N742" s="63">
        <f>ROUND(M742*1.001/K742,2)</f>
        <v>755.76</v>
      </c>
      <c r="O742" s="54"/>
      <c r="P742" s="77"/>
      <c r="Q742" s="80">
        <f>K742</f>
        <v>2</v>
      </c>
      <c r="R742" s="23">
        <f>ROUND(Q742*N742,2)</f>
        <v>1511.52</v>
      </c>
      <c r="S742" s="22">
        <f>T742-R742</f>
        <v>302.29999999999995</v>
      </c>
      <c r="T742" s="73">
        <f>ROUND(Q742*N742*1.2,2)</f>
        <v>1813.82</v>
      </c>
      <c r="U742" s="68">
        <f>IF(Q742=0,"—",(Q742*N742*1.2)/Q742)</f>
        <v>906.91199999999992</v>
      </c>
      <c r="V742" s="24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2:35" s="1" customFormat="1" ht="38.25" x14ac:dyDescent="0.2">
      <c r="B743" s="18"/>
      <c r="C743" s="45"/>
      <c r="D743" s="45"/>
      <c r="E743" s="47">
        <v>735</v>
      </c>
      <c r="F743" s="31" t="s">
        <v>1943</v>
      </c>
      <c r="G743" s="20" t="s">
        <v>1944</v>
      </c>
      <c r="H743" s="19" t="s">
        <v>1918</v>
      </c>
      <c r="I743" s="20" t="s">
        <v>2000</v>
      </c>
      <c r="J743" s="19" t="s">
        <v>11</v>
      </c>
      <c r="K743" s="21">
        <v>2</v>
      </c>
      <c r="L743" s="51" t="s">
        <v>26</v>
      </c>
      <c r="M743" s="62">
        <v>31084.76</v>
      </c>
      <c r="N743" s="63">
        <f>ROUND(M743*1.001/K743,2)</f>
        <v>15557.92</v>
      </c>
      <c r="O743" s="54"/>
      <c r="P743" s="77"/>
      <c r="Q743" s="80">
        <f>K743</f>
        <v>2</v>
      </c>
      <c r="R743" s="23">
        <f>ROUND(Q743*N743,2)</f>
        <v>31115.84</v>
      </c>
      <c r="S743" s="22">
        <f>T743-R743</f>
        <v>6223.1700000000019</v>
      </c>
      <c r="T743" s="73">
        <f>ROUND(Q743*N743*1.2,2)</f>
        <v>37339.01</v>
      </c>
      <c r="U743" s="68">
        <f>IF(Q743=0,"—",(Q743*N743*1.2)/Q743)</f>
        <v>18669.504000000001</v>
      </c>
      <c r="V743" s="24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2:35" s="1" customFormat="1" ht="38.25" x14ac:dyDescent="0.2">
      <c r="B744" s="18"/>
      <c r="C744" s="45"/>
      <c r="D744" s="45"/>
      <c r="E744" s="47">
        <v>736</v>
      </c>
      <c r="F744" s="31" t="s">
        <v>1945</v>
      </c>
      <c r="G744" s="20" t="s">
        <v>1946</v>
      </c>
      <c r="H744" s="19" t="s">
        <v>1918</v>
      </c>
      <c r="I744" s="20" t="s">
        <v>2029</v>
      </c>
      <c r="J744" s="19" t="s">
        <v>11</v>
      </c>
      <c r="K744" s="21">
        <v>1</v>
      </c>
      <c r="L744" s="51" t="s">
        <v>26</v>
      </c>
      <c r="M744" s="62">
        <v>1041.45</v>
      </c>
      <c r="N744" s="63">
        <f>ROUND(M744*1.001/K744,2)</f>
        <v>1042.49</v>
      </c>
      <c r="O744" s="54"/>
      <c r="P744" s="77"/>
      <c r="Q744" s="80">
        <f>K744</f>
        <v>1</v>
      </c>
      <c r="R744" s="23">
        <f>ROUND(Q744*N744,2)</f>
        <v>1042.49</v>
      </c>
      <c r="S744" s="22">
        <f>T744-R744</f>
        <v>208.5</v>
      </c>
      <c r="T744" s="73">
        <f>ROUND(Q744*N744*1.2,2)</f>
        <v>1250.99</v>
      </c>
      <c r="U744" s="68">
        <f>IF(Q744=0,"—",(Q744*N744*1.2)/Q744)</f>
        <v>1250.9880000000001</v>
      </c>
      <c r="V744" s="24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2:35" s="1" customFormat="1" ht="38.25" x14ac:dyDescent="0.2">
      <c r="B745" s="18"/>
      <c r="C745" s="45"/>
      <c r="D745" s="45"/>
      <c r="E745" s="47">
        <v>737</v>
      </c>
      <c r="F745" s="31" t="s">
        <v>1947</v>
      </c>
      <c r="G745" s="20" t="s">
        <v>1948</v>
      </c>
      <c r="H745" s="19" t="s">
        <v>1918</v>
      </c>
      <c r="I745" s="20" t="s">
        <v>2030</v>
      </c>
      <c r="J745" s="19" t="s">
        <v>11</v>
      </c>
      <c r="K745" s="21">
        <v>10</v>
      </c>
      <c r="L745" s="51" t="s">
        <v>26</v>
      </c>
      <c r="M745" s="62">
        <v>3110</v>
      </c>
      <c r="N745" s="63">
        <f>ROUND(M745*1.001/K745,2)</f>
        <v>311.31</v>
      </c>
      <c r="O745" s="54"/>
      <c r="P745" s="77"/>
      <c r="Q745" s="80">
        <f>K745</f>
        <v>10</v>
      </c>
      <c r="R745" s="23">
        <f>ROUND(Q745*N745,2)</f>
        <v>3113.1</v>
      </c>
      <c r="S745" s="22">
        <f>T745-R745</f>
        <v>622.61999999999989</v>
      </c>
      <c r="T745" s="73">
        <f>ROUND(Q745*N745*1.2,2)</f>
        <v>3735.72</v>
      </c>
      <c r="U745" s="68">
        <f>IF(Q745=0,"—",(Q745*N745*1.2)/Q745)</f>
        <v>373.572</v>
      </c>
      <c r="V745" s="24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2:35" s="1" customFormat="1" ht="38.25" x14ac:dyDescent="0.2">
      <c r="B746" s="18"/>
      <c r="C746" s="45"/>
      <c r="D746" s="45"/>
      <c r="E746" s="47">
        <v>738</v>
      </c>
      <c r="F746" s="31" t="s">
        <v>1949</v>
      </c>
      <c r="G746" s="20" t="s">
        <v>1950</v>
      </c>
      <c r="H746" s="19" t="s">
        <v>1918</v>
      </c>
      <c r="I746" s="20" t="s">
        <v>2031</v>
      </c>
      <c r="J746" s="19" t="s">
        <v>11</v>
      </c>
      <c r="K746" s="21">
        <v>10</v>
      </c>
      <c r="L746" s="51" t="s">
        <v>26</v>
      </c>
      <c r="M746" s="62">
        <v>3380</v>
      </c>
      <c r="N746" s="63">
        <f>ROUND(M746*1.001/K746,2)</f>
        <v>338.34</v>
      </c>
      <c r="O746" s="54"/>
      <c r="P746" s="77"/>
      <c r="Q746" s="80">
        <f>K746</f>
        <v>10</v>
      </c>
      <c r="R746" s="23">
        <f>ROUND(Q746*N746,2)</f>
        <v>3383.4</v>
      </c>
      <c r="S746" s="22">
        <f>T746-R746</f>
        <v>676.67999999999984</v>
      </c>
      <c r="T746" s="73">
        <f>ROUND(Q746*N746*1.2,2)</f>
        <v>4060.08</v>
      </c>
      <c r="U746" s="68">
        <f>IF(Q746=0,"—",(Q746*N746*1.2)/Q746)</f>
        <v>406.00799999999992</v>
      </c>
      <c r="V746" s="24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2:35" s="1" customFormat="1" ht="38.25" x14ac:dyDescent="0.2">
      <c r="B747" s="18"/>
      <c r="C747" s="45"/>
      <c r="D747" s="45"/>
      <c r="E747" s="47">
        <v>739</v>
      </c>
      <c r="F747" s="31" t="s">
        <v>1951</v>
      </c>
      <c r="G747" s="20" t="s">
        <v>1952</v>
      </c>
      <c r="H747" s="19" t="s">
        <v>1918</v>
      </c>
      <c r="I747" s="20" t="s">
        <v>2032</v>
      </c>
      <c r="J747" s="19" t="s">
        <v>11</v>
      </c>
      <c r="K747" s="21">
        <v>6</v>
      </c>
      <c r="L747" s="51" t="s">
        <v>26</v>
      </c>
      <c r="M747" s="62">
        <v>6090</v>
      </c>
      <c r="N747" s="63">
        <f>ROUND(M747*1.001/K747,2)</f>
        <v>1016.02</v>
      </c>
      <c r="O747" s="54"/>
      <c r="P747" s="77"/>
      <c r="Q747" s="80">
        <f>K747</f>
        <v>6</v>
      </c>
      <c r="R747" s="23">
        <f>ROUND(Q747*N747,2)</f>
        <v>6096.12</v>
      </c>
      <c r="S747" s="22">
        <f>T747-R747</f>
        <v>1219.2200000000003</v>
      </c>
      <c r="T747" s="73">
        <f>ROUND(Q747*N747*1.2,2)</f>
        <v>7315.34</v>
      </c>
      <c r="U747" s="68">
        <f>IF(Q747=0,"—",(Q747*N747*1.2)/Q747)</f>
        <v>1219.2239999999999</v>
      </c>
      <c r="V747" s="24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2:35" s="1" customFormat="1" ht="38.25" x14ac:dyDescent="0.2">
      <c r="B748" s="18"/>
      <c r="C748" s="45"/>
      <c r="D748" s="45"/>
      <c r="E748" s="47">
        <v>740</v>
      </c>
      <c r="F748" s="31" t="s">
        <v>1800</v>
      </c>
      <c r="G748" s="20" t="s">
        <v>1801</v>
      </c>
      <c r="H748" s="19" t="s">
        <v>1918</v>
      </c>
      <c r="I748" s="20" t="s">
        <v>797</v>
      </c>
      <c r="J748" s="19" t="s">
        <v>25</v>
      </c>
      <c r="K748" s="21">
        <v>4</v>
      </c>
      <c r="L748" s="51" t="s">
        <v>26</v>
      </c>
      <c r="M748" s="62">
        <v>61109.72</v>
      </c>
      <c r="N748" s="63">
        <f>ROUND(M748*1.001/K748,2)</f>
        <v>15292.71</v>
      </c>
      <c r="O748" s="54"/>
      <c r="P748" s="77"/>
      <c r="Q748" s="80">
        <f>K748</f>
        <v>4</v>
      </c>
      <c r="R748" s="23">
        <f>ROUND(Q748*N748,2)</f>
        <v>61170.84</v>
      </c>
      <c r="S748" s="22">
        <f>T748-R748</f>
        <v>12234.169999999998</v>
      </c>
      <c r="T748" s="73">
        <f>ROUND(Q748*N748*1.2,2)</f>
        <v>73405.009999999995</v>
      </c>
      <c r="U748" s="68">
        <f>IF(Q748=0,"—",(Q748*N748*1.2)/Q748)</f>
        <v>18351.251999999997</v>
      </c>
      <c r="V748" s="24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2:35" s="1" customFormat="1" ht="38.25" x14ac:dyDescent="0.2">
      <c r="B749" s="18"/>
      <c r="C749" s="45"/>
      <c r="D749" s="45"/>
      <c r="E749" s="47">
        <v>741</v>
      </c>
      <c r="F749" s="31" t="s">
        <v>1802</v>
      </c>
      <c r="G749" s="20">
        <v>53526</v>
      </c>
      <c r="H749" s="19" t="s">
        <v>1918</v>
      </c>
      <c r="I749" s="20" t="s">
        <v>798</v>
      </c>
      <c r="J749" s="19" t="s">
        <v>11</v>
      </c>
      <c r="K749" s="21">
        <v>3</v>
      </c>
      <c r="L749" s="51" t="s">
        <v>26</v>
      </c>
      <c r="M749" s="62">
        <v>450</v>
      </c>
      <c r="N749" s="63">
        <f>ROUND(M749*1.001/K749,2)</f>
        <v>150.15</v>
      </c>
      <c r="O749" s="54"/>
      <c r="P749" s="77"/>
      <c r="Q749" s="80">
        <f>K749</f>
        <v>3</v>
      </c>
      <c r="R749" s="23">
        <f>ROUND(Q749*N749,2)</f>
        <v>450.45</v>
      </c>
      <c r="S749" s="22">
        <f>T749-R749</f>
        <v>90.089999999999975</v>
      </c>
      <c r="T749" s="73">
        <f>ROUND(Q749*N749*1.2,2)</f>
        <v>540.54</v>
      </c>
      <c r="U749" s="68">
        <f>IF(Q749=0,"—",(Q749*N749*1.2)/Q749)</f>
        <v>180.18000000000004</v>
      </c>
      <c r="V749" s="24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2:35" s="1" customFormat="1" ht="38.25" x14ac:dyDescent="0.2">
      <c r="B750" s="18"/>
      <c r="C750" s="45"/>
      <c r="D750" s="45"/>
      <c r="E750" s="47">
        <v>742</v>
      </c>
      <c r="F750" s="31" t="s">
        <v>1803</v>
      </c>
      <c r="G750" s="20" t="s">
        <v>24</v>
      </c>
      <c r="H750" s="19" t="s">
        <v>1918</v>
      </c>
      <c r="I750" s="20" t="s">
        <v>799</v>
      </c>
      <c r="J750" s="19" t="s">
        <v>1864</v>
      </c>
      <c r="K750" s="21">
        <v>20</v>
      </c>
      <c r="L750" s="51" t="s">
        <v>26</v>
      </c>
      <c r="M750" s="62">
        <v>2390</v>
      </c>
      <c r="N750" s="63">
        <f>ROUND(M750*1.001/K750,2)</f>
        <v>119.62</v>
      </c>
      <c r="O750" s="54"/>
      <c r="P750" s="77"/>
      <c r="Q750" s="80">
        <f>K750</f>
        <v>20</v>
      </c>
      <c r="R750" s="23">
        <f>ROUND(Q750*N750,2)</f>
        <v>2392.4</v>
      </c>
      <c r="S750" s="22">
        <f>T750-R750</f>
        <v>478.48</v>
      </c>
      <c r="T750" s="73">
        <f>ROUND(Q750*N750*1.2,2)</f>
        <v>2870.88</v>
      </c>
      <c r="U750" s="68">
        <f>IF(Q750=0,"—",(Q750*N750*1.2)/Q750)</f>
        <v>143.54400000000001</v>
      </c>
      <c r="V750" s="24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2:35" s="1" customFormat="1" ht="38.25" x14ac:dyDescent="0.2">
      <c r="B751" s="18"/>
      <c r="C751" s="45"/>
      <c r="D751" s="45"/>
      <c r="E751" s="47">
        <v>743</v>
      </c>
      <c r="F751" s="31" t="s">
        <v>1355</v>
      </c>
      <c r="G751" s="20" t="s">
        <v>1953</v>
      </c>
      <c r="H751" s="19" t="s">
        <v>1918</v>
      </c>
      <c r="I751" s="20" t="s">
        <v>2033</v>
      </c>
      <c r="J751" s="19" t="s">
        <v>11</v>
      </c>
      <c r="K751" s="21">
        <v>1</v>
      </c>
      <c r="L751" s="51" t="s">
        <v>26</v>
      </c>
      <c r="M751" s="62">
        <v>1658.47</v>
      </c>
      <c r="N751" s="63">
        <f>ROUND(M751*1.001/K751,2)</f>
        <v>1660.13</v>
      </c>
      <c r="O751" s="54"/>
      <c r="P751" s="77"/>
      <c r="Q751" s="80">
        <f>K751</f>
        <v>1</v>
      </c>
      <c r="R751" s="23">
        <f>ROUND(Q751*N751,2)</f>
        <v>1660.13</v>
      </c>
      <c r="S751" s="22">
        <f>T751-R751</f>
        <v>332.03</v>
      </c>
      <c r="T751" s="73">
        <f>ROUND(Q751*N751*1.2,2)</f>
        <v>1992.16</v>
      </c>
      <c r="U751" s="68">
        <f>IF(Q751=0,"—",(Q751*N751*1.2)/Q751)</f>
        <v>1992.1559999999999</v>
      </c>
      <c r="V751" s="24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2:35" s="1" customFormat="1" ht="38.25" x14ac:dyDescent="0.2">
      <c r="B752" s="18"/>
      <c r="C752" s="45"/>
      <c r="D752" s="45"/>
      <c r="E752" s="47">
        <v>744</v>
      </c>
      <c r="F752" s="31" t="s">
        <v>1954</v>
      </c>
      <c r="G752" s="20" t="s">
        <v>1955</v>
      </c>
      <c r="H752" s="19" t="s">
        <v>1918</v>
      </c>
      <c r="I752" s="20" t="s">
        <v>2001</v>
      </c>
      <c r="J752" s="19" t="s">
        <v>11</v>
      </c>
      <c r="K752" s="21">
        <v>1</v>
      </c>
      <c r="L752" s="51" t="s">
        <v>26</v>
      </c>
      <c r="M752" s="62">
        <v>1326.38</v>
      </c>
      <c r="N752" s="63">
        <f>ROUND(M752*1.001/K752,2)</f>
        <v>1327.71</v>
      </c>
      <c r="O752" s="54"/>
      <c r="P752" s="77"/>
      <c r="Q752" s="80">
        <f>K752</f>
        <v>1</v>
      </c>
      <c r="R752" s="23">
        <f>ROUND(Q752*N752,2)</f>
        <v>1327.71</v>
      </c>
      <c r="S752" s="22">
        <f>T752-R752</f>
        <v>265.53999999999996</v>
      </c>
      <c r="T752" s="73">
        <f>ROUND(Q752*N752*1.2,2)</f>
        <v>1593.25</v>
      </c>
      <c r="U752" s="68">
        <f>IF(Q752=0,"—",(Q752*N752*1.2)/Q752)</f>
        <v>1593.252</v>
      </c>
      <c r="V752" s="24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2:35" s="1" customFormat="1" ht="38.25" x14ac:dyDescent="0.2">
      <c r="B753" s="18"/>
      <c r="C753" s="45"/>
      <c r="D753" s="45"/>
      <c r="E753" s="47">
        <v>745</v>
      </c>
      <c r="F753" s="31" t="s">
        <v>1804</v>
      </c>
      <c r="G753" s="20" t="s">
        <v>24</v>
      </c>
      <c r="H753" s="19" t="s">
        <v>1918</v>
      </c>
      <c r="I753" s="20" t="s">
        <v>149</v>
      </c>
      <c r="J753" s="19" t="s">
        <v>11</v>
      </c>
      <c r="K753" s="21">
        <v>4</v>
      </c>
      <c r="L753" s="51" t="s">
        <v>26</v>
      </c>
      <c r="M753" s="62">
        <v>711.88</v>
      </c>
      <c r="N753" s="63">
        <f>ROUND(M753*1.001/K753,2)</f>
        <v>178.15</v>
      </c>
      <c r="O753" s="54"/>
      <c r="P753" s="77"/>
      <c r="Q753" s="80">
        <f>K753</f>
        <v>4</v>
      </c>
      <c r="R753" s="23">
        <f>ROUND(Q753*N753,2)</f>
        <v>712.6</v>
      </c>
      <c r="S753" s="22">
        <f>T753-R753</f>
        <v>142.51999999999998</v>
      </c>
      <c r="T753" s="73">
        <f>ROUND(Q753*N753*1.2,2)</f>
        <v>855.12</v>
      </c>
      <c r="U753" s="68">
        <f>IF(Q753=0,"—",(Q753*N753*1.2)/Q753)</f>
        <v>213.78</v>
      </c>
      <c r="V753" s="24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2:35" s="1" customFormat="1" ht="38.25" x14ac:dyDescent="0.2">
      <c r="B754" s="18"/>
      <c r="C754" s="45"/>
      <c r="D754" s="45"/>
      <c r="E754" s="47">
        <v>746</v>
      </c>
      <c r="F754" s="31" t="s">
        <v>1805</v>
      </c>
      <c r="G754" s="20" t="s">
        <v>24</v>
      </c>
      <c r="H754" s="19" t="s">
        <v>1918</v>
      </c>
      <c r="I754" s="20" t="s">
        <v>150</v>
      </c>
      <c r="J754" s="19" t="s">
        <v>11</v>
      </c>
      <c r="K754" s="21">
        <v>4</v>
      </c>
      <c r="L754" s="51" t="s">
        <v>26</v>
      </c>
      <c r="M754" s="62">
        <v>711.88</v>
      </c>
      <c r="N754" s="63">
        <f>ROUND(M754*1.001/K754,2)</f>
        <v>178.15</v>
      </c>
      <c r="O754" s="54"/>
      <c r="P754" s="77"/>
      <c r="Q754" s="80">
        <f>K754</f>
        <v>4</v>
      </c>
      <c r="R754" s="23">
        <f>ROUND(Q754*N754,2)</f>
        <v>712.6</v>
      </c>
      <c r="S754" s="22">
        <f>T754-R754</f>
        <v>142.51999999999998</v>
      </c>
      <c r="T754" s="73">
        <f>ROUND(Q754*N754*1.2,2)</f>
        <v>855.12</v>
      </c>
      <c r="U754" s="68">
        <f>IF(Q754=0,"—",(Q754*N754*1.2)/Q754)</f>
        <v>213.78</v>
      </c>
      <c r="V754" s="24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2:35" s="1" customFormat="1" ht="38.25" x14ac:dyDescent="0.2">
      <c r="B755" s="18"/>
      <c r="C755" s="45"/>
      <c r="D755" s="45"/>
      <c r="E755" s="47">
        <v>747</v>
      </c>
      <c r="F755" s="31" t="s">
        <v>1956</v>
      </c>
      <c r="G755" s="20" t="s">
        <v>1957</v>
      </c>
      <c r="H755" s="19" t="s">
        <v>1918</v>
      </c>
      <c r="I755" s="20" t="s">
        <v>2002</v>
      </c>
      <c r="J755" s="19" t="s">
        <v>11</v>
      </c>
      <c r="K755" s="21">
        <v>5</v>
      </c>
      <c r="L755" s="51" t="s">
        <v>26</v>
      </c>
      <c r="M755" s="62">
        <v>2164.1999999999998</v>
      </c>
      <c r="N755" s="63">
        <f>ROUND(M755*1.001/K755,2)</f>
        <v>433.27</v>
      </c>
      <c r="O755" s="54"/>
      <c r="P755" s="77"/>
      <c r="Q755" s="80">
        <f>K755</f>
        <v>5</v>
      </c>
      <c r="R755" s="23">
        <f>ROUND(Q755*N755,2)</f>
        <v>2166.35</v>
      </c>
      <c r="S755" s="22">
        <f>T755-R755</f>
        <v>433.27</v>
      </c>
      <c r="T755" s="73">
        <f>ROUND(Q755*N755*1.2,2)</f>
        <v>2599.62</v>
      </c>
      <c r="U755" s="68">
        <f>IF(Q755=0,"—",(Q755*N755*1.2)/Q755)</f>
        <v>519.92399999999998</v>
      </c>
      <c r="V755" s="24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2:35" s="1" customFormat="1" ht="38.25" x14ac:dyDescent="0.2">
      <c r="B756" s="18"/>
      <c r="C756" s="45"/>
      <c r="D756" s="45"/>
      <c r="E756" s="47">
        <v>748</v>
      </c>
      <c r="F756" s="31" t="s">
        <v>1806</v>
      </c>
      <c r="G756" s="20" t="s">
        <v>24</v>
      </c>
      <c r="H756" s="19" t="s">
        <v>1918</v>
      </c>
      <c r="I756" s="20" t="s">
        <v>800</v>
      </c>
      <c r="J756" s="19" t="s">
        <v>11</v>
      </c>
      <c r="K756" s="21">
        <v>20</v>
      </c>
      <c r="L756" s="51" t="s">
        <v>26</v>
      </c>
      <c r="M756" s="62">
        <v>6850.6</v>
      </c>
      <c r="N756" s="63">
        <f>ROUND(M756*1.001/K756,2)</f>
        <v>342.87</v>
      </c>
      <c r="O756" s="54"/>
      <c r="P756" s="77"/>
      <c r="Q756" s="80">
        <f>K756</f>
        <v>20</v>
      </c>
      <c r="R756" s="23">
        <f>ROUND(Q756*N756,2)</f>
        <v>6857.4</v>
      </c>
      <c r="S756" s="22">
        <f>T756-R756</f>
        <v>1371.4799999999996</v>
      </c>
      <c r="T756" s="73">
        <f>ROUND(Q756*N756*1.2,2)</f>
        <v>8228.8799999999992</v>
      </c>
      <c r="U756" s="68">
        <f>IF(Q756=0,"—",(Q756*N756*1.2)/Q756)</f>
        <v>411.44399999999996</v>
      </c>
      <c r="V756" s="24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2:35" s="1" customFormat="1" ht="38.25" x14ac:dyDescent="0.2">
      <c r="B757" s="18"/>
      <c r="C757" s="45"/>
      <c r="D757" s="45"/>
      <c r="E757" s="47">
        <v>749</v>
      </c>
      <c r="F757" s="31" t="s">
        <v>1807</v>
      </c>
      <c r="G757" s="20"/>
      <c r="H757" s="19" t="s">
        <v>1918</v>
      </c>
      <c r="I757" s="20" t="s">
        <v>801</v>
      </c>
      <c r="J757" s="19" t="s">
        <v>11</v>
      </c>
      <c r="K757" s="21">
        <v>6</v>
      </c>
      <c r="L757" s="51" t="s">
        <v>26</v>
      </c>
      <c r="M757" s="62">
        <v>2050.02</v>
      </c>
      <c r="N757" s="63">
        <f>ROUND(M757*1.001/K757,2)</f>
        <v>342.01</v>
      </c>
      <c r="O757" s="54"/>
      <c r="P757" s="77"/>
      <c r="Q757" s="80">
        <f>K757</f>
        <v>6</v>
      </c>
      <c r="R757" s="23">
        <f>ROUND(Q757*N757,2)</f>
        <v>2052.06</v>
      </c>
      <c r="S757" s="22">
        <f>T757-R757</f>
        <v>410.40999999999985</v>
      </c>
      <c r="T757" s="73">
        <f>ROUND(Q757*N757*1.2,2)</f>
        <v>2462.4699999999998</v>
      </c>
      <c r="U757" s="68">
        <f>IF(Q757=0,"—",(Q757*N757*1.2)/Q757)</f>
        <v>410.41199999999998</v>
      </c>
      <c r="V757" s="24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2:35" s="1" customFormat="1" ht="38.25" x14ac:dyDescent="0.2">
      <c r="B758" s="18"/>
      <c r="C758" s="45"/>
      <c r="D758" s="45"/>
      <c r="E758" s="47">
        <v>750</v>
      </c>
      <c r="F758" s="31" t="s">
        <v>1808</v>
      </c>
      <c r="G758" s="20">
        <v>1609312</v>
      </c>
      <c r="H758" s="19" t="s">
        <v>1918</v>
      </c>
      <c r="I758" s="20" t="s">
        <v>802</v>
      </c>
      <c r="J758" s="19" t="s">
        <v>11</v>
      </c>
      <c r="K758" s="21">
        <v>20</v>
      </c>
      <c r="L758" s="51" t="s">
        <v>26</v>
      </c>
      <c r="M758" s="62">
        <v>74813.8</v>
      </c>
      <c r="N758" s="63">
        <f>ROUND(M758*1.001/K758,2)</f>
        <v>3744.43</v>
      </c>
      <c r="O758" s="54"/>
      <c r="P758" s="77"/>
      <c r="Q758" s="80">
        <f>K758</f>
        <v>20</v>
      </c>
      <c r="R758" s="23">
        <f>ROUND(Q758*N758,2)</f>
        <v>74888.600000000006</v>
      </c>
      <c r="S758" s="22">
        <f>T758-R758</f>
        <v>14977.720000000001</v>
      </c>
      <c r="T758" s="73">
        <f>ROUND(Q758*N758*1.2,2)</f>
        <v>89866.32</v>
      </c>
      <c r="U758" s="68">
        <f>IF(Q758=0,"—",(Q758*N758*1.2)/Q758)</f>
        <v>4493.3159999999998</v>
      </c>
      <c r="V758" s="24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2:35" s="1" customFormat="1" ht="38.25" x14ac:dyDescent="0.2">
      <c r="B759" s="18"/>
      <c r="C759" s="45"/>
      <c r="D759" s="45"/>
      <c r="E759" s="47">
        <v>751</v>
      </c>
      <c r="F759" s="31" t="s">
        <v>1809</v>
      </c>
      <c r="G759" s="20">
        <v>1609312</v>
      </c>
      <c r="H759" s="19" t="s">
        <v>1918</v>
      </c>
      <c r="I759" s="20" t="s">
        <v>803</v>
      </c>
      <c r="J759" s="19" t="s">
        <v>11</v>
      </c>
      <c r="K759" s="21">
        <v>36</v>
      </c>
      <c r="L759" s="51" t="s">
        <v>26</v>
      </c>
      <c r="M759" s="62">
        <v>64815.48</v>
      </c>
      <c r="N759" s="63">
        <f>ROUND(M759*1.001/K759,2)</f>
        <v>1802.23</v>
      </c>
      <c r="O759" s="54"/>
      <c r="P759" s="77"/>
      <c r="Q759" s="80">
        <f>K759</f>
        <v>36</v>
      </c>
      <c r="R759" s="23">
        <f>ROUND(Q759*N759,2)</f>
        <v>64880.28</v>
      </c>
      <c r="S759" s="22">
        <f>T759-R759</f>
        <v>12976.059999999998</v>
      </c>
      <c r="T759" s="73">
        <f>ROUND(Q759*N759*1.2,2)</f>
        <v>77856.34</v>
      </c>
      <c r="U759" s="68">
        <f>IF(Q759=0,"—",(Q759*N759*1.2)/Q759)</f>
        <v>2162.6759999999999</v>
      </c>
      <c r="V759" s="24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2:35" s="1" customFormat="1" ht="38.25" x14ac:dyDescent="0.2">
      <c r="B760" s="18"/>
      <c r="C760" s="45"/>
      <c r="D760" s="45"/>
      <c r="E760" s="47">
        <v>752</v>
      </c>
      <c r="F760" s="31" t="s">
        <v>1810</v>
      </c>
      <c r="G760" s="20">
        <v>6305</v>
      </c>
      <c r="H760" s="19" t="s">
        <v>1918</v>
      </c>
      <c r="I760" s="20" t="s">
        <v>804</v>
      </c>
      <c r="J760" s="19" t="s">
        <v>25</v>
      </c>
      <c r="K760" s="21">
        <v>5</v>
      </c>
      <c r="L760" s="51" t="s">
        <v>26</v>
      </c>
      <c r="M760" s="62">
        <v>32163</v>
      </c>
      <c r="N760" s="63">
        <f>ROUND(M760*1.001/K760,2)</f>
        <v>6439.03</v>
      </c>
      <c r="O760" s="54"/>
      <c r="P760" s="77"/>
      <c r="Q760" s="80">
        <f>K760</f>
        <v>5</v>
      </c>
      <c r="R760" s="23">
        <f>ROUND(Q760*N760,2)</f>
        <v>32195.15</v>
      </c>
      <c r="S760" s="22">
        <f>T760-R760</f>
        <v>6439.0299999999988</v>
      </c>
      <c r="T760" s="73">
        <f>ROUND(Q760*N760*1.2,2)</f>
        <v>38634.18</v>
      </c>
      <c r="U760" s="68">
        <f>IF(Q760=0,"—",(Q760*N760*1.2)/Q760)</f>
        <v>7726.8359999999984</v>
      </c>
      <c r="V760" s="24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2:35" s="1" customFormat="1" ht="38.25" x14ac:dyDescent="0.2">
      <c r="B761" s="18"/>
      <c r="C761" s="45"/>
      <c r="D761" s="45"/>
      <c r="E761" s="47">
        <v>753</v>
      </c>
      <c r="F761" s="31" t="s">
        <v>1958</v>
      </c>
      <c r="G761" s="20" t="s">
        <v>1959</v>
      </c>
      <c r="H761" s="19" t="s">
        <v>1918</v>
      </c>
      <c r="I761" s="20" t="s">
        <v>2034</v>
      </c>
      <c r="J761" s="19" t="s">
        <v>11</v>
      </c>
      <c r="K761" s="21">
        <v>1</v>
      </c>
      <c r="L761" s="51" t="s">
        <v>26</v>
      </c>
      <c r="M761" s="62">
        <v>3966</v>
      </c>
      <c r="N761" s="63">
        <f>ROUND(M761*1.001/K761,2)</f>
        <v>3969.97</v>
      </c>
      <c r="O761" s="54"/>
      <c r="P761" s="77"/>
      <c r="Q761" s="80">
        <f>K761</f>
        <v>1</v>
      </c>
      <c r="R761" s="23">
        <f>ROUND(Q761*N761,2)</f>
        <v>3969.97</v>
      </c>
      <c r="S761" s="22">
        <f>T761-R761</f>
        <v>793.99000000000024</v>
      </c>
      <c r="T761" s="73">
        <f>ROUND(Q761*N761*1.2,2)</f>
        <v>4763.96</v>
      </c>
      <c r="U761" s="68">
        <f>IF(Q761=0,"—",(Q761*N761*1.2)/Q761)</f>
        <v>4763.9639999999999</v>
      </c>
      <c r="V761" s="24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2:35" s="1" customFormat="1" ht="38.25" x14ac:dyDescent="0.2">
      <c r="B762" s="18"/>
      <c r="C762" s="45"/>
      <c r="D762" s="45"/>
      <c r="E762" s="47">
        <v>754</v>
      </c>
      <c r="F762" s="31" t="s">
        <v>1960</v>
      </c>
      <c r="G762" s="20" t="s">
        <v>1961</v>
      </c>
      <c r="H762" s="19" t="s">
        <v>1918</v>
      </c>
      <c r="I762" s="20" t="s">
        <v>2003</v>
      </c>
      <c r="J762" s="19" t="s">
        <v>11</v>
      </c>
      <c r="K762" s="21">
        <v>1</v>
      </c>
      <c r="L762" s="51" t="s">
        <v>26</v>
      </c>
      <c r="M762" s="62">
        <v>339.83</v>
      </c>
      <c r="N762" s="63">
        <f>ROUND(M762*1.001/K762,2)</f>
        <v>340.17</v>
      </c>
      <c r="O762" s="54"/>
      <c r="P762" s="77"/>
      <c r="Q762" s="80">
        <f>K762</f>
        <v>1</v>
      </c>
      <c r="R762" s="23">
        <f>ROUND(Q762*N762,2)</f>
        <v>340.17</v>
      </c>
      <c r="S762" s="22">
        <f>T762-R762</f>
        <v>68.029999999999973</v>
      </c>
      <c r="T762" s="73">
        <f>ROUND(Q762*N762*1.2,2)</f>
        <v>408.2</v>
      </c>
      <c r="U762" s="68">
        <f>IF(Q762=0,"—",(Q762*N762*1.2)/Q762)</f>
        <v>408.20400000000001</v>
      </c>
      <c r="V762" s="24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2:35" s="1" customFormat="1" ht="38.25" x14ac:dyDescent="0.2">
      <c r="B763" s="18"/>
      <c r="C763" s="45"/>
      <c r="D763" s="45"/>
      <c r="E763" s="47">
        <v>755</v>
      </c>
      <c r="F763" s="31" t="s">
        <v>1962</v>
      </c>
      <c r="G763" s="20" t="s">
        <v>1963</v>
      </c>
      <c r="H763" s="19" t="s">
        <v>1918</v>
      </c>
      <c r="I763" s="20" t="s">
        <v>2004</v>
      </c>
      <c r="J763" s="19" t="s">
        <v>11</v>
      </c>
      <c r="K763" s="21">
        <v>1</v>
      </c>
      <c r="L763" s="51" t="s">
        <v>26</v>
      </c>
      <c r="M763" s="62">
        <v>843.22</v>
      </c>
      <c r="N763" s="63">
        <f>ROUND(M763*1.001/K763,2)</f>
        <v>844.06</v>
      </c>
      <c r="O763" s="54"/>
      <c r="P763" s="77"/>
      <c r="Q763" s="80">
        <f>K763</f>
        <v>1</v>
      </c>
      <c r="R763" s="23">
        <f>ROUND(Q763*N763,2)</f>
        <v>844.06</v>
      </c>
      <c r="S763" s="22">
        <f>T763-R763</f>
        <v>168.81000000000006</v>
      </c>
      <c r="T763" s="73">
        <f>ROUND(Q763*N763*1.2,2)</f>
        <v>1012.87</v>
      </c>
      <c r="U763" s="68">
        <f>IF(Q763=0,"—",(Q763*N763*1.2)/Q763)</f>
        <v>1012.8719999999998</v>
      </c>
      <c r="V763" s="24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2:35" s="1" customFormat="1" ht="38.25" x14ac:dyDescent="0.2">
      <c r="B764" s="18"/>
      <c r="C764" s="45"/>
      <c r="D764" s="45"/>
      <c r="E764" s="47">
        <v>756</v>
      </c>
      <c r="F764" s="31" t="s">
        <v>1964</v>
      </c>
      <c r="G764" s="20" t="s">
        <v>1965</v>
      </c>
      <c r="H764" s="19" t="s">
        <v>1918</v>
      </c>
      <c r="I764" s="20" t="s">
        <v>2005</v>
      </c>
      <c r="J764" s="19" t="s">
        <v>11</v>
      </c>
      <c r="K764" s="21">
        <v>2</v>
      </c>
      <c r="L764" s="51" t="s">
        <v>26</v>
      </c>
      <c r="M764" s="62">
        <v>10567.8</v>
      </c>
      <c r="N764" s="63">
        <f>ROUND(M764*1.001/K764,2)</f>
        <v>5289.18</v>
      </c>
      <c r="O764" s="54"/>
      <c r="P764" s="77"/>
      <c r="Q764" s="80">
        <f>K764</f>
        <v>2</v>
      </c>
      <c r="R764" s="23">
        <f>ROUND(Q764*N764,2)</f>
        <v>10578.36</v>
      </c>
      <c r="S764" s="22">
        <f>T764-R764</f>
        <v>2115.67</v>
      </c>
      <c r="T764" s="73">
        <f>ROUND(Q764*N764*1.2,2)</f>
        <v>12694.03</v>
      </c>
      <c r="U764" s="68">
        <f>IF(Q764=0,"—",(Q764*N764*1.2)/Q764)</f>
        <v>6347.0160000000005</v>
      </c>
      <c r="V764" s="24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2:35" s="1" customFormat="1" ht="38.25" x14ac:dyDescent="0.2">
      <c r="B765" s="18"/>
      <c r="C765" s="45"/>
      <c r="D765" s="45"/>
      <c r="E765" s="47">
        <v>757</v>
      </c>
      <c r="F765" s="31" t="s">
        <v>1966</v>
      </c>
      <c r="G765" s="20" t="s">
        <v>1967</v>
      </c>
      <c r="H765" s="19" t="s">
        <v>1918</v>
      </c>
      <c r="I765" s="20" t="s">
        <v>2006</v>
      </c>
      <c r="J765" s="19" t="s">
        <v>11</v>
      </c>
      <c r="K765" s="21">
        <v>2</v>
      </c>
      <c r="L765" s="51" t="s">
        <v>26</v>
      </c>
      <c r="M765" s="62">
        <v>7702.92</v>
      </c>
      <c r="N765" s="63">
        <f>ROUND(M765*1.001/K765,2)</f>
        <v>3855.31</v>
      </c>
      <c r="O765" s="54"/>
      <c r="P765" s="77"/>
      <c r="Q765" s="80">
        <f>K765</f>
        <v>2</v>
      </c>
      <c r="R765" s="23">
        <f>ROUND(Q765*N765,2)</f>
        <v>7710.62</v>
      </c>
      <c r="S765" s="22">
        <f>T765-R765</f>
        <v>1542.12</v>
      </c>
      <c r="T765" s="73">
        <f>ROUND(Q765*N765*1.2,2)</f>
        <v>9252.74</v>
      </c>
      <c r="U765" s="68">
        <f>IF(Q765=0,"—",(Q765*N765*1.2)/Q765)</f>
        <v>4626.3719999999994</v>
      </c>
      <c r="V765" s="24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2:35" s="1" customFormat="1" ht="38.25" x14ac:dyDescent="0.2">
      <c r="B766" s="18"/>
      <c r="C766" s="45"/>
      <c r="D766" s="45"/>
      <c r="E766" s="47">
        <v>758</v>
      </c>
      <c r="F766" s="31" t="s">
        <v>1811</v>
      </c>
      <c r="G766" s="20" t="s">
        <v>24</v>
      </c>
      <c r="H766" s="19" t="s">
        <v>1918</v>
      </c>
      <c r="I766" s="20" t="s">
        <v>151</v>
      </c>
      <c r="J766" s="19" t="s">
        <v>11</v>
      </c>
      <c r="K766" s="21">
        <v>21</v>
      </c>
      <c r="L766" s="51" t="s">
        <v>26</v>
      </c>
      <c r="M766" s="62">
        <v>2117.85</v>
      </c>
      <c r="N766" s="63">
        <f>ROUND(M766*1.001/K766,2)</f>
        <v>100.95</v>
      </c>
      <c r="O766" s="54"/>
      <c r="P766" s="77"/>
      <c r="Q766" s="80">
        <f>K766</f>
        <v>21</v>
      </c>
      <c r="R766" s="23">
        <f>ROUND(Q766*N766,2)</f>
        <v>2119.9499999999998</v>
      </c>
      <c r="S766" s="22">
        <f>T766-R766</f>
        <v>423.99000000000024</v>
      </c>
      <c r="T766" s="73">
        <f>ROUND(Q766*N766*1.2,2)</f>
        <v>2543.94</v>
      </c>
      <c r="U766" s="68">
        <f>IF(Q766=0,"—",(Q766*N766*1.2)/Q766)</f>
        <v>121.14</v>
      </c>
      <c r="V766" s="24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2:35" s="1" customFormat="1" ht="38.25" x14ac:dyDescent="0.2">
      <c r="B767" s="18"/>
      <c r="C767" s="45"/>
      <c r="D767" s="45"/>
      <c r="E767" s="47">
        <v>759</v>
      </c>
      <c r="F767" s="31" t="s">
        <v>1812</v>
      </c>
      <c r="G767" s="20" t="s">
        <v>24</v>
      </c>
      <c r="H767" s="19" t="s">
        <v>1918</v>
      </c>
      <c r="I767" s="20" t="s">
        <v>805</v>
      </c>
      <c r="J767" s="19" t="s">
        <v>11</v>
      </c>
      <c r="K767" s="21">
        <v>8</v>
      </c>
      <c r="L767" s="51" t="s">
        <v>26</v>
      </c>
      <c r="M767" s="62">
        <v>2870.24</v>
      </c>
      <c r="N767" s="63">
        <f>ROUND(M767*1.001/K767,2)</f>
        <v>359.14</v>
      </c>
      <c r="O767" s="54"/>
      <c r="P767" s="77"/>
      <c r="Q767" s="80">
        <f>K767</f>
        <v>8</v>
      </c>
      <c r="R767" s="23">
        <f>ROUND(Q767*N767,2)</f>
        <v>2873.12</v>
      </c>
      <c r="S767" s="22">
        <f>T767-R767</f>
        <v>574.61999999999989</v>
      </c>
      <c r="T767" s="73">
        <f>ROUND(Q767*N767*1.2,2)</f>
        <v>3447.74</v>
      </c>
      <c r="U767" s="68">
        <f>IF(Q767=0,"—",(Q767*N767*1.2)/Q767)</f>
        <v>430.96799999999996</v>
      </c>
      <c r="V767" s="24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2:35" s="1" customFormat="1" ht="38.25" x14ac:dyDescent="0.2">
      <c r="B768" s="18"/>
      <c r="C768" s="45"/>
      <c r="D768" s="45"/>
      <c r="E768" s="47">
        <v>760</v>
      </c>
      <c r="F768" s="31" t="s">
        <v>1813</v>
      </c>
      <c r="G768" s="20" t="s">
        <v>24</v>
      </c>
      <c r="H768" s="19" t="s">
        <v>1918</v>
      </c>
      <c r="I768" s="20" t="s">
        <v>806</v>
      </c>
      <c r="J768" s="19" t="s">
        <v>11</v>
      </c>
      <c r="K768" s="21">
        <v>10</v>
      </c>
      <c r="L768" s="51" t="s">
        <v>26</v>
      </c>
      <c r="M768" s="62">
        <v>1141.4000000000001</v>
      </c>
      <c r="N768" s="63">
        <f>ROUND(M768*1.001/K768,2)</f>
        <v>114.25</v>
      </c>
      <c r="O768" s="54"/>
      <c r="P768" s="77"/>
      <c r="Q768" s="80">
        <f>K768</f>
        <v>10</v>
      </c>
      <c r="R768" s="23">
        <f>ROUND(Q768*N768,2)</f>
        <v>1142.5</v>
      </c>
      <c r="S768" s="22">
        <f>T768-R768</f>
        <v>228.5</v>
      </c>
      <c r="T768" s="73">
        <f>ROUND(Q768*N768*1.2,2)</f>
        <v>1371</v>
      </c>
      <c r="U768" s="68">
        <f>IF(Q768=0,"—",(Q768*N768*1.2)/Q768)</f>
        <v>137.1</v>
      </c>
      <c r="V768" s="24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2:35" s="1" customFormat="1" ht="38.25" x14ac:dyDescent="0.2">
      <c r="B769" s="18"/>
      <c r="C769" s="45"/>
      <c r="D769" s="45"/>
      <c r="E769" s="47">
        <v>761</v>
      </c>
      <c r="F769" s="31" t="s">
        <v>1814</v>
      </c>
      <c r="G769" s="20" t="s">
        <v>24</v>
      </c>
      <c r="H769" s="19" t="s">
        <v>1918</v>
      </c>
      <c r="I769" s="20" t="s">
        <v>807</v>
      </c>
      <c r="J769" s="19" t="s">
        <v>11</v>
      </c>
      <c r="K769" s="21">
        <v>5</v>
      </c>
      <c r="L769" s="51" t="s">
        <v>26</v>
      </c>
      <c r="M769" s="62">
        <v>493.65</v>
      </c>
      <c r="N769" s="63">
        <f>ROUND(M769*1.001/K769,2)</f>
        <v>98.83</v>
      </c>
      <c r="O769" s="54"/>
      <c r="P769" s="77"/>
      <c r="Q769" s="80">
        <f>K769</f>
        <v>5</v>
      </c>
      <c r="R769" s="23">
        <f>ROUND(Q769*N769,2)</f>
        <v>494.15</v>
      </c>
      <c r="S769" s="22">
        <f>T769-R769</f>
        <v>98.830000000000041</v>
      </c>
      <c r="T769" s="73">
        <f>ROUND(Q769*N769*1.2,2)</f>
        <v>592.98</v>
      </c>
      <c r="U769" s="68">
        <f>IF(Q769=0,"—",(Q769*N769*1.2)/Q769)</f>
        <v>118.59599999999998</v>
      </c>
      <c r="V769" s="24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2:35" s="1" customFormat="1" ht="38.25" x14ac:dyDescent="0.2">
      <c r="B770" s="18"/>
      <c r="C770" s="45"/>
      <c r="D770" s="45"/>
      <c r="E770" s="47">
        <v>762</v>
      </c>
      <c r="F770" s="31" t="s">
        <v>1815</v>
      </c>
      <c r="G770" s="20" t="s">
        <v>24</v>
      </c>
      <c r="H770" s="19" t="s">
        <v>1918</v>
      </c>
      <c r="I770" s="20" t="s">
        <v>808</v>
      </c>
      <c r="J770" s="19" t="s">
        <v>11</v>
      </c>
      <c r="K770" s="21">
        <v>6</v>
      </c>
      <c r="L770" s="51" t="s">
        <v>26</v>
      </c>
      <c r="M770" s="62">
        <v>540.84</v>
      </c>
      <c r="N770" s="63">
        <f>ROUND(M770*1.001/K770,2)</f>
        <v>90.23</v>
      </c>
      <c r="O770" s="54"/>
      <c r="P770" s="77"/>
      <c r="Q770" s="80">
        <f>K770</f>
        <v>6</v>
      </c>
      <c r="R770" s="23">
        <f>ROUND(Q770*N770,2)</f>
        <v>541.38</v>
      </c>
      <c r="S770" s="22">
        <f>T770-R770</f>
        <v>108.27999999999997</v>
      </c>
      <c r="T770" s="73">
        <f>ROUND(Q770*N770*1.2,2)</f>
        <v>649.66</v>
      </c>
      <c r="U770" s="68">
        <f>IF(Q770=0,"—",(Q770*N770*1.2)/Q770)</f>
        <v>108.276</v>
      </c>
      <c r="V770" s="24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2:35" s="1" customFormat="1" ht="38.25" x14ac:dyDescent="0.2">
      <c r="B771" s="18"/>
      <c r="C771" s="45"/>
      <c r="D771" s="45"/>
      <c r="E771" s="47">
        <v>763</v>
      </c>
      <c r="F771" s="31" t="s">
        <v>1816</v>
      </c>
      <c r="G771" s="20" t="s">
        <v>24</v>
      </c>
      <c r="H771" s="19" t="s">
        <v>1918</v>
      </c>
      <c r="I771" s="20" t="s">
        <v>809</v>
      </c>
      <c r="J771" s="19" t="s">
        <v>11</v>
      </c>
      <c r="K771" s="21">
        <v>8</v>
      </c>
      <c r="L771" s="51" t="s">
        <v>26</v>
      </c>
      <c r="M771" s="62">
        <v>963.92</v>
      </c>
      <c r="N771" s="63">
        <f>ROUND(M771*1.001/K771,2)</f>
        <v>120.61</v>
      </c>
      <c r="O771" s="54"/>
      <c r="P771" s="77"/>
      <c r="Q771" s="80">
        <f>K771</f>
        <v>8</v>
      </c>
      <c r="R771" s="23">
        <f>ROUND(Q771*N771,2)</f>
        <v>964.88</v>
      </c>
      <c r="S771" s="22">
        <f>T771-R771</f>
        <v>192.9799999999999</v>
      </c>
      <c r="T771" s="73">
        <f>ROUND(Q771*N771*1.2,2)</f>
        <v>1157.8599999999999</v>
      </c>
      <c r="U771" s="68">
        <f>IF(Q771=0,"—",(Q771*N771*1.2)/Q771)</f>
        <v>144.732</v>
      </c>
      <c r="V771" s="24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2:35" s="1" customFormat="1" ht="38.25" x14ac:dyDescent="0.2">
      <c r="B772" s="18"/>
      <c r="C772" s="45"/>
      <c r="D772" s="45"/>
      <c r="E772" s="47">
        <v>764</v>
      </c>
      <c r="F772" s="31" t="s">
        <v>1817</v>
      </c>
      <c r="G772" s="20" t="s">
        <v>24</v>
      </c>
      <c r="H772" s="19" t="s">
        <v>1918</v>
      </c>
      <c r="I772" s="20" t="s">
        <v>810</v>
      </c>
      <c r="J772" s="19" t="s">
        <v>11</v>
      </c>
      <c r="K772" s="21">
        <v>1</v>
      </c>
      <c r="L772" s="51" t="s">
        <v>26</v>
      </c>
      <c r="M772" s="62">
        <v>2219.58</v>
      </c>
      <c r="N772" s="63">
        <f>ROUND(M772*1.001/K772,2)</f>
        <v>2221.8000000000002</v>
      </c>
      <c r="O772" s="54"/>
      <c r="P772" s="77"/>
      <c r="Q772" s="80">
        <f>K772</f>
        <v>1</v>
      </c>
      <c r="R772" s="23">
        <f>ROUND(Q772*N772,2)</f>
        <v>2221.8000000000002</v>
      </c>
      <c r="S772" s="22">
        <f>T772-R772</f>
        <v>444.35999999999967</v>
      </c>
      <c r="T772" s="73">
        <f>ROUND(Q772*N772*1.2,2)</f>
        <v>2666.16</v>
      </c>
      <c r="U772" s="68">
        <f>IF(Q772=0,"—",(Q772*N772*1.2)/Q772)</f>
        <v>2666.1600000000003</v>
      </c>
      <c r="V772" s="24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2:35" s="1" customFormat="1" ht="38.25" x14ac:dyDescent="0.2">
      <c r="B773" s="18"/>
      <c r="C773" s="45"/>
      <c r="D773" s="45"/>
      <c r="E773" s="47">
        <v>765</v>
      </c>
      <c r="F773" s="31" t="s">
        <v>1818</v>
      </c>
      <c r="G773" s="20" t="s">
        <v>24</v>
      </c>
      <c r="H773" s="19" t="s">
        <v>1918</v>
      </c>
      <c r="I773" s="20" t="s">
        <v>811</v>
      </c>
      <c r="J773" s="19" t="s">
        <v>11</v>
      </c>
      <c r="K773" s="21">
        <v>5</v>
      </c>
      <c r="L773" s="51" t="s">
        <v>26</v>
      </c>
      <c r="M773" s="62">
        <v>936.95</v>
      </c>
      <c r="N773" s="63">
        <f>ROUND(M773*1.001/K773,2)</f>
        <v>187.58</v>
      </c>
      <c r="O773" s="54"/>
      <c r="P773" s="77"/>
      <c r="Q773" s="80">
        <f>K773</f>
        <v>5</v>
      </c>
      <c r="R773" s="23">
        <f>ROUND(Q773*N773,2)</f>
        <v>937.9</v>
      </c>
      <c r="S773" s="22">
        <f>T773-R773</f>
        <v>187.58000000000004</v>
      </c>
      <c r="T773" s="73">
        <f>ROUND(Q773*N773*1.2,2)</f>
        <v>1125.48</v>
      </c>
      <c r="U773" s="68">
        <f>IF(Q773=0,"—",(Q773*N773*1.2)/Q773)</f>
        <v>225.096</v>
      </c>
      <c r="V773" s="24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2:35" s="1" customFormat="1" ht="38.25" x14ac:dyDescent="0.2">
      <c r="B774" s="18"/>
      <c r="C774" s="45"/>
      <c r="D774" s="45"/>
      <c r="E774" s="47">
        <v>766</v>
      </c>
      <c r="F774" s="31" t="s">
        <v>1970</v>
      </c>
      <c r="G774" s="20" t="s">
        <v>1971</v>
      </c>
      <c r="H774" s="19" t="s">
        <v>1918</v>
      </c>
      <c r="I774" s="20" t="s">
        <v>2035</v>
      </c>
      <c r="J774" s="19" t="s">
        <v>11</v>
      </c>
      <c r="K774" s="21">
        <v>1</v>
      </c>
      <c r="L774" s="51" t="s">
        <v>26</v>
      </c>
      <c r="M774" s="62">
        <v>3425.5</v>
      </c>
      <c r="N774" s="63">
        <f>ROUND(M774*1.001/K774,2)</f>
        <v>3428.93</v>
      </c>
      <c r="O774" s="54"/>
      <c r="P774" s="77"/>
      <c r="Q774" s="80">
        <f>K774</f>
        <v>1</v>
      </c>
      <c r="R774" s="23">
        <f>ROUND(Q774*N774,2)</f>
        <v>3428.93</v>
      </c>
      <c r="S774" s="22">
        <f>T774-R774</f>
        <v>685.79000000000042</v>
      </c>
      <c r="T774" s="73">
        <f>ROUND(Q774*N774*1.2,2)</f>
        <v>4114.72</v>
      </c>
      <c r="U774" s="68">
        <f>IF(Q774=0,"—",(Q774*N774*1.2)/Q774)</f>
        <v>4114.7159999999994</v>
      </c>
      <c r="V774" s="24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2:35" s="1" customFormat="1" ht="38.25" x14ac:dyDescent="0.2">
      <c r="B775" s="18"/>
      <c r="C775" s="45"/>
      <c r="D775" s="45"/>
      <c r="E775" s="47">
        <v>767</v>
      </c>
      <c r="F775" s="31" t="s">
        <v>1972</v>
      </c>
      <c r="G775" s="20" t="s">
        <v>1973</v>
      </c>
      <c r="H775" s="19" t="s">
        <v>1918</v>
      </c>
      <c r="I775" s="20" t="s">
        <v>2036</v>
      </c>
      <c r="J775" s="19" t="s">
        <v>11</v>
      </c>
      <c r="K775" s="21">
        <v>2</v>
      </c>
      <c r="L775" s="51" t="s">
        <v>26</v>
      </c>
      <c r="M775" s="62">
        <v>6851</v>
      </c>
      <c r="N775" s="63">
        <f>ROUND(M775*1.001/K775,2)</f>
        <v>3428.93</v>
      </c>
      <c r="O775" s="54"/>
      <c r="P775" s="77"/>
      <c r="Q775" s="80">
        <f>K775</f>
        <v>2</v>
      </c>
      <c r="R775" s="23">
        <f>ROUND(Q775*N775,2)</f>
        <v>6857.86</v>
      </c>
      <c r="S775" s="22">
        <f>T775-R775</f>
        <v>1371.5700000000006</v>
      </c>
      <c r="T775" s="73">
        <f>ROUND(Q775*N775*1.2,2)</f>
        <v>8229.43</v>
      </c>
      <c r="U775" s="68">
        <f>IF(Q775=0,"—",(Q775*N775*1.2)/Q775)</f>
        <v>4114.7159999999994</v>
      </c>
      <c r="V775" s="24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2:35" s="1" customFormat="1" ht="38.25" x14ac:dyDescent="0.2">
      <c r="B776" s="18"/>
      <c r="C776" s="45"/>
      <c r="D776" s="45"/>
      <c r="E776" s="47">
        <v>768</v>
      </c>
      <c r="F776" s="31" t="s">
        <v>1974</v>
      </c>
      <c r="G776" s="20" t="s">
        <v>1975</v>
      </c>
      <c r="H776" s="19" t="s">
        <v>1918</v>
      </c>
      <c r="I776" s="20" t="s">
        <v>2037</v>
      </c>
      <c r="J776" s="19" t="s">
        <v>11</v>
      </c>
      <c r="K776" s="21">
        <v>1</v>
      </c>
      <c r="L776" s="51" t="s">
        <v>26</v>
      </c>
      <c r="M776" s="62">
        <v>3425.5</v>
      </c>
      <c r="N776" s="63">
        <f>ROUND(M776*1.001/K776,2)</f>
        <v>3428.93</v>
      </c>
      <c r="O776" s="54"/>
      <c r="P776" s="77"/>
      <c r="Q776" s="80">
        <f>K776</f>
        <v>1</v>
      </c>
      <c r="R776" s="23">
        <f>ROUND(Q776*N776,2)</f>
        <v>3428.93</v>
      </c>
      <c r="S776" s="22">
        <f>T776-R776</f>
        <v>685.79000000000042</v>
      </c>
      <c r="T776" s="73">
        <f>ROUND(Q776*N776*1.2,2)</f>
        <v>4114.72</v>
      </c>
      <c r="U776" s="68">
        <f>IF(Q776=0,"—",(Q776*N776*1.2)/Q776)</f>
        <v>4114.7159999999994</v>
      </c>
      <c r="V776" s="24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2:35" s="1" customFormat="1" ht="38.25" x14ac:dyDescent="0.2">
      <c r="B777" s="18"/>
      <c r="C777" s="45"/>
      <c r="D777" s="45"/>
      <c r="E777" s="47">
        <v>769</v>
      </c>
      <c r="F777" s="31" t="s">
        <v>1976</v>
      </c>
      <c r="G777" s="20" t="s">
        <v>1977</v>
      </c>
      <c r="H777" s="19" t="s">
        <v>1918</v>
      </c>
      <c r="I777" s="20" t="s">
        <v>2038</v>
      </c>
      <c r="J777" s="19" t="s">
        <v>11</v>
      </c>
      <c r="K777" s="21">
        <v>1</v>
      </c>
      <c r="L777" s="51" t="s">
        <v>26</v>
      </c>
      <c r="M777" s="62">
        <v>3425.5</v>
      </c>
      <c r="N777" s="63">
        <f>ROUND(M777*1.001/K777,2)</f>
        <v>3428.93</v>
      </c>
      <c r="O777" s="54"/>
      <c r="P777" s="77"/>
      <c r="Q777" s="80">
        <f>K777</f>
        <v>1</v>
      </c>
      <c r="R777" s="23">
        <f>ROUND(Q777*N777,2)</f>
        <v>3428.93</v>
      </c>
      <c r="S777" s="22">
        <f>T777-R777</f>
        <v>685.79000000000042</v>
      </c>
      <c r="T777" s="73">
        <f>ROUND(Q777*N777*1.2,2)</f>
        <v>4114.72</v>
      </c>
      <c r="U777" s="68">
        <f>IF(Q777=0,"—",(Q777*N777*1.2)/Q777)</f>
        <v>4114.7159999999994</v>
      </c>
      <c r="V777" s="24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2:35" s="1" customFormat="1" ht="38.25" x14ac:dyDescent="0.2">
      <c r="B778" s="18"/>
      <c r="C778" s="45"/>
      <c r="D778" s="45"/>
      <c r="E778" s="47">
        <v>770</v>
      </c>
      <c r="F778" s="31" t="s">
        <v>1819</v>
      </c>
      <c r="G778" s="20" t="s">
        <v>24</v>
      </c>
      <c r="H778" s="19" t="s">
        <v>1918</v>
      </c>
      <c r="I778" s="20" t="s">
        <v>812</v>
      </c>
      <c r="J778" s="19" t="s">
        <v>11</v>
      </c>
      <c r="K778" s="21">
        <v>9</v>
      </c>
      <c r="L778" s="51" t="s">
        <v>26</v>
      </c>
      <c r="M778" s="62">
        <v>45216.63</v>
      </c>
      <c r="N778" s="63">
        <f>ROUND(M778*1.001/K778,2)</f>
        <v>5029.09</v>
      </c>
      <c r="O778" s="54"/>
      <c r="P778" s="77"/>
      <c r="Q778" s="80">
        <f>K778</f>
        <v>9</v>
      </c>
      <c r="R778" s="23">
        <f>ROUND(Q778*N778,2)</f>
        <v>45261.81</v>
      </c>
      <c r="S778" s="22">
        <f>T778-R778</f>
        <v>9052.36</v>
      </c>
      <c r="T778" s="73">
        <f>ROUND(Q778*N778*1.2,2)</f>
        <v>54314.17</v>
      </c>
      <c r="U778" s="68">
        <f>IF(Q778=0,"—",(Q778*N778*1.2)/Q778)</f>
        <v>6034.9079999999994</v>
      </c>
      <c r="V778" s="24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2:35" s="1" customFormat="1" ht="38.25" x14ac:dyDescent="0.2">
      <c r="B779" s="18"/>
      <c r="C779" s="45"/>
      <c r="D779" s="45"/>
      <c r="E779" s="47">
        <v>771</v>
      </c>
      <c r="F779" s="31" t="s">
        <v>1820</v>
      </c>
      <c r="G779" s="20" t="s">
        <v>24</v>
      </c>
      <c r="H779" s="19" t="s">
        <v>1918</v>
      </c>
      <c r="I779" s="20" t="s">
        <v>813</v>
      </c>
      <c r="J779" s="19" t="s">
        <v>1864</v>
      </c>
      <c r="K779" s="21">
        <v>10.5</v>
      </c>
      <c r="L779" s="51" t="s">
        <v>26</v>
      </c>
      <c r="M779" s="62">
        <v>945</v>
      </c>
      <c r="N779" s="63">
        <f>ROUND(M779*1.001/K779,2)</f>
        <v>90.09</v>
      </c>
      <c r="O779" s="54"/>
      <c r="P779" s="77"/>
      <c r="Q779" s="80">
        <f>K779</f>
        <v>10.5</v>
      </c>
      <c r="R779" s="23">
        <f>ROUND(Q779*N779,2)</f>
        <v>945.95</v>
      </c>
      <c r="S779" s="22">
        <f>T779-R779</f>
        <v>189.18000000000006</v>
      </c>
      <c r="T779" s="73">
        <f>ROUND(Q779*N779*1.2,2)</f>
        <v>1135.1300000000001</v>
      </c>
      <c r="U779" s="68">
        <f>IF(Q779=0,"—",(Q779*N779*1.2)/Q779)</f>
        <v>108.108</v>
      </c>
      <c r="V779" s="24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2:35" s="1" customFormat="1" ht="38.25" x14ac:dyDescent="0.2">
      <c r="B780" s="18"/>
      <c r="C780" s="45"/>
      <c r="D780" s="45"/>
      <c r="E780" s="47">
        <v>772</v>
      </c>
      <c r="F780" s="31" t="s">
        <v>1821</v>
      </c>
      <c r="G780" s="20" t="s">
        <v>24</v>
      </c>
      <c r="H780" s="19" t="s">
        <v>1918</v>
      </c>
      <c r="I780" s="20" t="s">
        <v>814</v>
      </c>
      <c r="J780" s="19" t="s">
        <v>1864</v>
      </c>
      <c r="K780" s="21">
        <v>1.1000000000000001</v>
      </c>
      <c r="L780" s="51" t="s">
        <v>26</v>
      </c>
      <c r="M780" s="62">
        <v>99</v>
      </c>
      <c r="N780" s="63">
        <f>ROUND(M780*1.001/K780,2)</f>
        <v>90.09</v>
      </c>
      <c r="O780" s="54"/>
      <c r="P780" s="77"/>
      <c r="Q780" s="80">
        <f>K780</f>
        <v>1.1000000000000001</v>
      </c>
      <c r="R780" s="23">
        <f>ROUND(Q780*N780,2)</f>
        <v>99.1</v>
      </c>
      <c r="S780" s="22">
        <f>T780-R780</f>
        <v>19.820000000000007</v>
      </c>
      <c r="T780" s="73">
        <f>ROUND(Q780*N780*1.2,2)</f>
        <v>118.92</v>
      </c>
      <c r="U780" s="68">
        <f>IF(Q780=0,"—",(Q780*N780*1.2)/Q780)</f>
        <v>108.108</v>
      </c>
      <c r="V780" s="24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2:35" s="1" customFormat="1" ht="38.25" x14ac:dyDescent="0.2">
      <c r="B781" s="18"/>
      <c r="C781" s="45"/>
      <c r="D781" s="45"/>
      <c r="E781" s="47">
        <v>773</v>
      </c>
      <c r="F781" s="31" t="s">
        <v>1822</v>
      </c>
      <c r="G781" s="20" t="s">
        <v>24</v>
      </c>
      <c r="H781" s="19" t="s">
        <v>1918</v>
      </c>
      <c r="I781" s="20" t="s">
        <v>815</v>
      </c>
      <c r="J781" s="19" t="s">
        <v>11</v>
      </c>
      <c r="K781" s="21">
        <v>5</v>
      </c>
      <c r="L781" s="51" t="s">
        <v>26</v>
      </c>
      <c r="M781" s="62">
        <v>3125</v>
      </c>
      <c r="N781" s="63">
        <f>ROUND(M781*1.001/K781,2)</f>
        <v>625.63</v>
      </c>
      <c r="O781" s="54"/>
      <c r="P781" s="77"/>
      <c r="Q781" s="80">
        <f>K781</f>
        <v>5</v>
      </c>
      <c r="R781" s="23">
        <f>ROUND(Q781*N781,2)</f>
        <v>3128.15</v>
      </c>
      <c r="S781" s="22">
        <f>T781-R781</f>
        <v>625.63000000000011</v>
      </c>
      <c r="T781" s="73">
        <f>ROUND(Q781*N781*1.2,2)</f>
        <v>3753.78</v>
      </c>
      <c r="U781" s="68">
        <f>IF(Q781=0,"—",(Q781*N781*1.2)/Q781)</f>
        <v>750.75599999999997</v>
      </c>
      <c r="V781" s="24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2:35" s="1" customFormat="1" ht="38.25" x14ac:dyDescent="0.2">
      <c r="B782" s="18"/>
      <c r="C782" s="45"/>
      <c r="D782" s="45"/>
      <c r="E782" s="47">
        <v>774</v>
      </c>
      <c r="F782" s="31" t="s">
        <v>1823</v>
      </c>
      <c r="G782" s="20" t="s">
        <v>24</v>
      </c>
      <c r="H782" s="19" t="s">
        <v>1918</v>
      </c>
      <c r="I782" s="20" t="s">
        <v>816</v>
      </c>
      <c r="J782" s="19" t="s">
        <v>11</v>
      </c>
      <c r="K782" s="21">
        <v>6</v>
      </c>
      <c r="L782" s="51" t="s">
        <v>26</v>
      </c>
      <c r="M782" s="62">
        <v>22200</v>
      </c>
      <c r="N782" s="63">
        <f>ROUND(M782*1.001/K782,2)</f>
        <v>3703.7</v>
      </c>
      <c r="O782" s="54"/>
      <c r="P782" s="77"/>
      <c r="Q782" s="80">
        <f>K782</f>
        <v>6</v>
      </c>
      <c r="R782" s="23">
        <f>ROUND(Q782*N782,2)</f>
        <v>22222.2</v>
      </c>
      <c r="S782" s="22">
        <f>T782-R782</f>
        <v>4444.4399999999987</v>
      </c>
      <c r="T782" s="73">
        <f>ROUND(Q782*N782*1.2,2)</f>
        <v>26666.639999999999</v>
      </c>
      <c r="U782" s="68">
        <f>IF(Q782=0,"—",(Q782*N782*1.2)/Q782)</f>
        <v>4444.4399999999996</v>
      </c>
      <c r="V782" s="24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2:35" s="1" customFormat="1" ht="38.25" x14ac:dyDescent="0.2">
      <c r="B783" s="18"/>
      <c r="C783" s="45"/>
      <c r="D783" s="45"/>
      <c r="E783" s="47">
        <v>775</v>
      </c>
      <c r="F783" s="31" t="s">
        <v>1824</v>
      </c>
      <c r="G783" s="20" t="s">
        <v>24</v>
      </c>
      <c r="H783" s="19" t="s">
        <v>1918</v>
      </c>
      <c r="I783" s="20" t="s">
        <v>817</v>
      </c>
      <c r="J783" s="19" t="s">
        <v>11</v>
      </c>
      <c r="K783" s="21">
        <v>4</v>
      </c>
      <c r="L783" s="51" t="s">
        <v>26</v>
      </c>
      <c r="M783" s="62">
        <v>8640</v>
      </c>
      <c r="N783" s="63">
        <f>ROUND(M783*1.001/K783,2)</f>
        <v>2162.16</v>
      </c>
      <c r="O783" s="54"/>
      <c r="P783" s="77"/>
      <c r="Q783" s="80">
        <f>K783</f>
        <v>4</v>
      </c>
      <c r="R783" s="23">
        <f>ROUND(Q783*N783,2)</f>
        <v>8648.64</v>
      </c>
      <c r="S783" s="22">
        <f>T783-R783</f>
        <v>1729.7300000000014</v>
      </c>
      <c r="T783" s="73">
        <f>ROUND(Q783*N783*1.2,2)</f>
        <v>10378.370000000001</v>
      </c>
      <c r="U783" s="68">
        <f>IF(Q783=0,"—",(Q783*N783*1.2)/Q783)</f>
        <v>2594.5919999999996</v>
      </c>
      <c r="V783" s="24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2:35" s="1" customFormat="1" ht="38.25" x14ac:dyDescent="0.2">
      <c r="B784" s="18"/>
      <c r="C784" s="45"/>
      <c r="D784" s="45"/>
      <c r="E784" s="47">
        <v>776</v>
      </c>
      <c r="F784" s="31" t="s">
        <v>1825</v>
      </c>
      <c r="G784" s="20" t="s">
        <v>24</v>
      </c>
      <c r="H784" s="19" t="s">
        <v>1918</v>
      </c>
      <c r="I784" s="20" t="s">
        <v>818</v>
      </c>
      <c r="J784" s="19" t="s">
        <v>11</v>
      </c>
      <c r="K784" s="21">
        <v>6</v>
      </c>
      <c r="L784" s="51" t="s">
        <v>26</v>
      </c>
      <c r="M784" s="62">
        <v>194.76</v>
      </c>
      <c r="N784" s="63">
        <f>ROUND(M784*1.001/K784,2)</f>
        <v>32.49</v>
      </c>
      <c r="O784" s="54"/>
      <c r="P784" s="77"/>
      <c r="Q784" s="80">
        <f>K784</f>
        <v>6</v>
      </c>
      <c r="R784" s="23">
        <f>ROUND(Q784*N784,2)</f>
        <v>194.94</v>
      </c>
      <c r="S784" s="22">
        <f>T784-R784</f>
        <v>38.990000000000009</v>
      </c>
      <c r="T784" s="73">
        <f>ROUND(Q784*N784*1.2,2)</f>
        <v>233.93</v>
      </c>
      <c r="U784" s="68">
        <f>IF(Q784=0,"—",(Q784*N784*1.2)/Q784)</f>
        <v>38.988</v>
      </c>
      <c r="V784" s="24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2:35" s="1" customFormat="1" ht="38.25" x14ac:dyDescent="0.2">
      <c r="B785" s="18"/>
      <c r="C785" s="45"/>
      <c r="D785" s="45"/>
      <c r="E785" s="47">
        <v>777</v>
      </c>
      <c r="F785" s="31" t="s">
        <v>1826</v>
      </c>
      <c r="G785" s="20" t="s">
        <v>24</v>
      </c>
      <c r="H785" s="19" t="s">
        <v>1918</v>
      </c>
      <c r="I785" s="20" t="s">
        <v>152</v>
      </c>
      <c r="J785" s="19" t="s">
        <v>11</v>
      </c>
      <c r="K785" s="21">
        <v>5</v>
      </c>
      <c r="L785" s="51" t="s">
        <v>26</v>
      </c>
      <c r="M785" s="62">
        <v>697.65</v>
      </c>
      <c r="N785" s="63">
        <f>ROUND(M785*1.001/K785,2)</f>
        <v>139.66999999999999</v>
      </c>
      <c r="O785" s="54"/>
      <c r="P785" s="77"/>
      <c r="Q785" s="80">
        <f>K785</f>
        <v>5</v>
      </c>
      <c r="R785" s="23">
        <f>ROUND(Q785*N785,2)</f>
        <v>698.35</v>
      </c>
      <c r="S785" s="22">
        <f>T785-R785</f>
        <v>139.66999999999996</v>
      </c>
      <c r="T785" s="73">
        <f>ROUND(Q785*N785*1.2,2)</f>
        <v>838.02</v>
      </c>
      <c r="U785" s="68">
        <f>IF(Q785=0,"—",(Q785*N785*1.2)/Q785)</f>
        <v>167.60399999999998</v>
      </c>
      <c r="V785" s="24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2:35" s="1" customFormat="1" ht="38.25" x14ac:dyDescent="0.2">
      <c r="B786" s="18"/>
      <c r="C786" s="45"/>
      <c r="D786" s="45"/>
      <c r="E786" s="47">
        <v>778</v>
      </c>
      <c r="F786" s="31" t="s">
        <v>1827</v>
      </c>
      <c r="G786" s="20" t="s">
        <v>24</v>
      </c>
      <c r="H786" s="19" t="s">
        <v>1918</v>
      </c>
      <c r="I786" s="20" t="s">
        <v>153</v>
      </c>
      <c r="J786" s="19" t="s">
        <v>11</v>
      </c>
      <c r="K786" s="21">
        <v>6</v>
      </c>
      <c r="L786" s="51" t="s">
        <v>26</v>
      </c>
      <c r="M786" s="62">
        <v>1957.08</v>
      </c>
      <c r="N786" s="63">
        <f>ROUND(M786*1.001/K786,2)</f>
        <v>326.51</v>
      </c>
      <c r="O786" s="54"/>
      <c r="P786" s="77"/>
      <c r="Q786" s="80">
        <f>K786</f>
        <v>6</v>
      </c>
      <c r="R786" s="23">
        <f>ROUND(Q786*N786,2)</f>
        <v>1959.06</v>
      </c>
      <c r="S786" s="22">
        <f>T786-R786</f>
        <v>391.80999999999995</v>
      </c>
      <c r="T786" s="73">
        <f>ROUND(Q786*N786*1.2,2)</f>
        <v>2350.87</v>
      </c>
      <c r="U786" s="68">
        <f>IF(Q786=0,"—",(Q786*N786*1.2)/Q786)</f>
        <v>391.81199999999995</v>
      </c>
      <c r="V786" s="24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2:35" s="1" customFormat="1" ht="38.25" x14ac:dyDescent="0.2">
      <c r="B787" s="18"/>
      <c r="C787" s="45"/>
      <c r="D787" s="45"/>
      <c r="E787" s="47">
        <v>779</v>
      </c>
      <c r="F787" s="31" t="s">
        <v>1828</v>
      </c>
      <c r="G787" s="20" t="s">
        <v>24</v>
      </c>
      <c r="H787" s="19" t="s">
        <v>1918</v>
      </c>
      <c r="I787" s="20" t="s">
        <v>154</v>
      </c>
      <c r="J787" s="19" t="s">
        <v>11</v>
      </c>
      <c r="K787" s="21">
        <v>6</v>
      </c>
      <c r="L787" s="51" t="s">
        <v>26</v>
      </c>
      <c r="M787" s="62">
        <v>130.97999999999999</v>
      </c>
      <c r="N787" s="63">
        <f>ROUND(M787*1.001/K787,2)</f>
        <v>21.85</v>
      </c>
      <c r="O787" s="54"/>
      <c r="P787" s="77"/>
      <c r="Q787" s="80">
        <f>K787</f>
        <v>6</v>
      </c>
      <c r="R787" s="23">
        <f>ROUND(Q787*N787,2)</f>
        <v>131.1</v>
      </c>
      <c r="S787" s="22">
        <f>T787-R787</f>
        <v>26.22</v>
      </c>
      <c r="T787" s="73">
        <f>ROUND(Q787*N787*1.2,2)</f>
        <v>157.32</v>
      </c>
      <c r="U787" s="68">
        <f>IF(Q787=0,"—",(Q787*N787*1.2)/Q787)</f>
        <v>26.220000000000002</v>
      </c>
      <c r="V787" s="24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2:35" s="1" customFormat="1" ht="38.25" x14ac:dyDescent="0.2">
      <c r="B788" s="18"/>
      <c r="C788" s="45"/>
      <c r="D788" s="45"/>
      <c r="E788" s="47">
        <v>780</v>
      </c>
      <c r="F788" s="31" t="s">
        <v>1829</v>
      </c>
      <c r="G788" s="20" t="s">
        <v>24</v>
      </c>
      <c r="H788" s="19" t="s">
        <v>1918</v>
      </c>
      <c r="I788" s="20" t="s">
        <v>155</v>
      </c>
      <c r="J788" s="19" t="s">
        <v>11</v>
      </c>
      <c r="K788" s="21">
        <v>20</v>
      </c>
      <c r="L788" s="51" t="s">
        <v>26</v>
      </c>
      <c r="M788" s="62">
        <v>4753.6000000000004</v>
      </c>
      <c r="N788" s="63">
        <f>ROUND(M788*1.001/K788,2)</f>
        <v>237.92</v>
      </c>
      <c r="O788" s="54"/>
      <c r="P788" s="77"/>
      <c r="Q788" s="80">
        <f>K788</f>
        <v>20</v>
      </c>
      <c r="R788" s="23">
        <f>ROUND(Q788*N788,2)</f>
        <v>4758.3999999999996</v>
      </c>
      <c r="S788" s="22">
        <f>T788-R788</f>
        <v>951.68000000000029</v>
      </c>
      <c r="T788" s="73">
        <f>ROUND(Q788*N788*1.2,2)</f>
        <v>5710.08</v>
      </c>
      <c r="U788" s="68">
        <f>IF(Q788=0,"—",(Q788*N788*1.2)/Q788)</f>
        <v>285.50399999999996</v>
      </c>
      <c r="V788" s="24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2:35" s="1" customFormat="1" ht="38.25" x14ac:dyDescent="0.2">
      <c r="B789" s="18"/>
      <c r="C789" s="45"/>
      <c r="D789" s="45"/>
      <c r="E789" s="47">
        <v>781</v>
      </c>
      <c r="F789" s="31" t="s">
        <v>1830</v>
      </c>
      <c r="G789" s="20" t="s">
        <v>24</v>
      </c>
      <c r="H789" s="19" t="s">
        <v>1918</v>
      </c>
      <c r="I789" s="20" t="s">
        <v>156</v>
      </c>
      <c r="J789" s="19" t="s">
        <v>11</v>
      </c>
      <c r="K789" s="21">
        <v>10</v>
      </c>
      <c r="L789" s="51" t="s">
        <v>26</v>
      </c>
      <c r="M789" s="62">
        <v>3257</v>
      </c>
      <c r="N789" s="63">
        <f>ROUND(M789*1.001/K789,2)</f>
        <v>326.02999999999997</v>
      </c>
      <c r="O789" s="54"/>
      <c r="P789" s="77"/>
      <c r="Q789" s="80">
        <f>K789</f>
        <v>10</v>
      </c>
      <c r="R789" s="23">
        <f>ROUND(Q789*N789,2)</f>
        <v>3260.3</v>
      </c>
      <c r="S789" s="22">
        <f>T789-R789</f>
        <v>652.05999999999995</v>
      </c>
      <c r="T789" s="73">
        <f>ROUND(Q789*N789*1.2,2)</f>
        <v>3912.36</v>
      </c>
      <c r="U789" s="68">
        <f>IF(Q789=0,"—",(Q789*N789*1.2)/Q789)</f>
        <v>391.23599999999999</v>
      </c>
      <c r="V789" s="24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2:35" s="1" customFormat="1" ht="38.25" x14ac:dyDescent="0.2">
      <c r="B790" s="18"/>
      <c r="C790" s="45"/>
      <c r="D790" s="45"/>
      <c r="E790" s="47">
        <v>782</v>
      </c>
      <c r="F790" s="31" t="s">
        <v>1978</v>
      </c>
      <c r="G790" s="20" t="s">
        <v>1979</v>
      </c>
      <c r="H790" s="19" t="s">
        <v>1918</v>
      </c>
      <c r="I790" s="20" t="s">
        <v>2039</v>
      </c>
      <c r="J790" s="19" t="s">
        <v>11</v>
      </c>
      <c r="K790" s="21">
        <v>2</v>
      </c>
      <c r="L790" s="51" t="s">
        <v>26</v>
      </c>
      <c r="M790" s="62">
        <v>6884</v>
      </c>
      <c r="N790" s="63">
        <f>ROUND(M790*1.001/K790,2)</f>
        <v>3445.44</v>
      </c>
      <c r="O790" s="54"/>
      <c r="P790" s="77"/>
      <c r="Q790" s="80">
        <f>K790</f>
        <v>2</v>
      </c>
      <c r="R790" s="23">
        <f>ROUND(Q790*N790,2)</f>
        <v>6890.88</v>
      </c>
      <c r="S790" s="22">
        <f>T790-R790</f>
        <v>1378.1799999999994</v>
      </c>
      <c r="T790" s="73">
        <f>ROUND(Q790*N790*1.2,2)</f>
        <v>8269.06</v>
      </c>
      <c r="U790" s="68">
        <f>IF(Q790=0,"—",(Q790*N790*1.2)/Q790)</f>
        <v>4134.5280000000002</v>
      </c>
      <c r="V790" s="24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2:35" s="1" customFormat="1" ht="38.25" x14ac:dyDescent="0.2">
      <c r="B791" s="18"/>
      <c r="C791" s="45"/>
      <c r="D791" s="45"/>
      <c r="E791" s="47">
        <v>783</v>
      </c>
      <c r="F791" s="31" t="s">
        <v>1980</v>
      </c>
      <c r="G791" s="20" t="s">
        <v>1981</v>
      </c>
      <c r="H791" s="19" t="s">
        <v>1918</v>
      </c>
      <c r="I791" s="20" t="s">
        <v>2040</v>
      </c>
      <c r="J791" s="19" t="s">
        <v>11</v>
      </c>
      <c r="K791" s="21">
        <v>2</v>
      </c>
      <c r="L791" s="51" t="s">
        <v>26</v>
      </c>
      <c r="M791" s="62">
        <v>1279</v>
      </c>
      <c r="N791" s="63">
        <f>ROUND(M791*1.001/K791,2)</f>
        <v>640.14</v>
      </c>
      <c r="O791" s="54"/>
      <c r="P791" s="77"/>
      <c r="Q791" s="80">
        <f>K791</f>
        <v>2</v>
      </c>
      <c r="R791" s="23">
        <f>ROUND(Q791*N791,2)</f>
        <v>1280.28</v>
      </c>
      <c r="S791" s="22">
        <f>T791-R791</f>
        <v>256.05999999999995</v>
      </c>
      <c r="T791" s="73">
        <f>ROUND(Q791*N791*1.2,2)</f>
        <v>1536.34</v>
      </c>
      <c r="U791" s="68">
        <f>IF(Q791=0,"—",(Q791*N791*1.2)/Q791)</f>
        <v>768.16800000000001</v>
      </c>
      <c r="V791" s="24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2:35" s="1" customFormat="1" ht="38.25" x14ac:dyDescent="0.2">
      <c r="B792" s="18"/>
      <c r="C792" s="45"/>
      <c r="D792" s="45"/>
      <c r="E792" s="47">
        <v>784</v>
      </c>
      <c r="F792" s="31" t="s">
        <v>1831</v>
      </c>
      <c r="G792" s="20" t="s">
        <v>24</v>
      </c>
      <c r="H792" s="19" t="s">
        <v>1918</v>
      </c>
      <c r="I792" s="20" t="s">
        <v>157</v>
      </c>
      <c r="J792" s="19" t="s">
        <v>11</v>
      </c>
      <c r="K792" s="21">
        <v>20</v>
      </c>
      <c r="L792" s="51" t="s">
        <v>26</v>
      </c>
      <c r="M792" s="62">
        <v>2303.6</v>
      </c>
      <c r="N792" s="63">
        <f>ROUND(M792*1.001/K792,2)</f>
        <v>115.3</v>
      </c>
      <c r="O792" s="54"/>
      <c r="P792" s="77"/>
      <c r="Q792" s="80">
        <f>K792</f>
        <v>20</v>
      </c>
      <c r="R792" s="23">
        <f>ROUND(Q792*N792,2)</f>
        <v>2306</v>
      </c>
      <c r="S792" s="22">
        <f>T792-R792</f>
        <v>461.19999999999982</v>
      </c>
      <c r="T792" s="73">
        <f>ROUND(Q792*N792*1.2,2)</f>
        <v>2767.2</v>
      </c>
      <c r="U792" s="68">
        <f>IF(Q792=0,"—",(Q792*N792*1.2)/Q792)</f>
        <v>138.35999999999999</v>
      </c>
      <c r="V792" s="24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2:35" s="1" customFormat="1" ht="38.25" x14ac:dyDescent="0.2">
      <c r="B793" s="18"/>
      <c r="C793" s="45"/>
      <c r="D793" s="45"/>
      <c r="E793" s="47">
        <v>785</v>
      </c>
      <c r="F793" s="31" t="s">
        <v>1832</v>
      </c>
      <c r="G793" s="20" t="s">
        <v>24</v>
      </c>
      <c r="H793" s="19" t="s">
        <v>1918</v>
      </c>
      <c r="I793" s="20" t="s">
        <v>158</v>
      </c>
      <c r="J793" s="19" t="s">
        <v>11</v>
      </c>
      <c r="K793" s="21">
        <v>20</v>
      </c>
      <c r="L793" s="51" t="s">
        <v>26</v>
      </c>
      <c r="M793" s="62">
        <v>3110.4</v>
      </c>
      <c r="N793" s="63">
        <f>ROUND(M793*1.001/K793,2)</f>
        <v>155.68</v>
      </c>
      <c r="O793" s="54"/>
      <c r="P793" s="77"/>
      <c r="Q793" s="80">
        <f>K793</f>
        <v>20</v>
      </c>
      <c r="R793" s="23">
        <f>ROUND(Q793*N793,2)</f>
        <v>3113.6</v>
      </c>
      <c r="S793" s="22">
        <f>T793-R793</f>
        <v>622.72000000000025</v>
      </c>
      <c r="T793" s="73">
        <f>ROUND(Q793*N793*1.2,2)</f>
        <v>3736.32</v>
      </c>
      <c r="U793" s="68">
        <f>IF(Q793=0,"—",(Q793*N793*1.2)/Q793)</f>
        <v>186.816</v>
      </c>
      <c r="V793" s="24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2:35" s="1" customFormat="1" ht="38.25" x14ac:dyDescent="0.2">
      <c r="B794" s="18"/>
      <c r="C794" s="45"/>
      <c r="D794" s="45"/>
      <c r="E794" s="47">
        <v>786</v>
      </c>
      <c r="F794" s="31" t="s">
        <v>1833</v>
      </c>
      <c r="G794" s="20" t="s">
        <v>24</v>
      </c>
      <c r="H794" s="19" t="s">
        <v>1918</v>
      </c>
      <c r="I794" s="20" t="s">
        <v>159</v>
      </c>
      <c r="J794" s="19" t="s">
        <v>11</v>
      </c>
      <c r="K794" s="21">
        <v>20</v>
      </c>
      <c r="L794" s="51" t="s">
        <v>26</v>
      </c>
      <c r="M794" s="62">
        <v>4782.8</v>
      </c>
      <c r="N794" s="63">
        <f>ROUND(M794*1.001/K794,2)</f>
        <v>239.38</v>
      </c>
      <c r="O794" s="54"/>
      <c r="P794" s="77"/>
      <c r="Q794" s="80">
        <f>K794</f>
        <v>20</v>
      </c>
      <c r="R794" s="23">
        <f>ROUND(Q794*N794,2)</f>
        <v>4787.6000000000004</v>
      </c>
      <c r="S794" s="22">
        <f>T794-R794</f>
        <v>957.51999999999953</v>
      </c>
      <c r="T794" s="73">
        <f>ROUND(Q794*N794*1.2,2)</f>
        <v>5745.12</v>
      </c>
      <c r="U794" s="68">
        <f>IF(Q794=0,"—",(Q794*N794*1.2)/Q794)</f>
        <v>287.25599999999997</v>
      </c>
      <c r="V794" s="24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2:35" s="1" customFormat="1" ht="38.25" x14ac:dyDescent="0.2">
      <c r="B795" s="18"/>
      <c r="C795" s="45"/>
      <c r="D795" s="45"/>
      <c r="E795" s="47">
        <v>787</v>
      </c>
      <c r="F795" s="31" t="s">
        <v>1834</v>
      </c>
      <c r="G795" s="20" t="s">
        <v>1835</v>
      </c>
      <c r="H795" s="19" t="s">
        <v>1918</v>
      </c>
      <c r="I795" s="20" t="s">
        <v>819</v>
      </c>
      <c r="J795" s="19" t="s">
        <v>25</v>
      </c>
      <c r="K795" s="21">
        <v>2</v>
      </c>
      <c r="L795" s="51" t="s">
        <v>26</v>
      </c>
      <c r="M795" s="62">
        <v>68025.86</v>
      </c>
      <c r="N795" s="63">
        <f>ROUND(M795*1.001/K795,2)</f>
        <v>34046.94</v>
      </c>
      <c r="O795" s="54"/>
      <c r="P795" s="77"/>
      <c r="Q795" s="80">
        <f>K795</f>
        <v>2</v>
      </c>
      <c r="R795" s="23">
        <f>ROUND(Q795*N795,2)</f>
        <v>68093.88</v>
      </c>
      <c r="S795" s="22">
        <f>T795-R795</f>
        <v>13618.779999999999</v>
      </c>
      <c r="T795" s="73">
        <f>ROUND(Q795*N795*1.2,2)</f>
        <v>81712.66</v>
      </c>
      <c r="U795" s="68">
        <f>IF(Q795=0,"—",(Q795*N795*1.2)/Q795)</f>
        <v>40856.328000000001</v>
      </c>
      <c r="V795" s="24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2:35" s="1" customFormat="1" ht="38.25" x14ac:dyDescent="0.2">
      <c r="B796" s="18"/>
      <c r="C796" s="45"/>
      <c r="D796" s="45"/>
      <c r="E796" s="47">
        <v>788</v>
      </c>
      <c r="F796" s="31" t="s">
        <v>1834</v>
      </c>
      <c r="G796" s="20" t="s">
        <v>1836</v>
      </c>
      <c r="H796" s="19" t="s">
        <v>1918</v>
      </c>
      <c r="I796" s="20" t="s">
        <v>820</v>
      </c>
      <c r="J796" s="19" t="s">
        <v>25</v>
      </c>
      <c r="K796" s="21">
        <v>1</v>
      </c>
      <c r="L796" s="51" t="s">
        <v>26</v>
      </c>
      <c r="M796" s="62">
        <v>22141.19</v>
      </c>
      <c r="N796" s="63">
        <f>ROUND(M796*1.001/K796,2)</f>
        <v>22163.33</v>
      </c>
      <c r="O796" s="54"/>
      <c r="P796" s="77"/>
      <c r="Q796" s="80">
        <f>K796</f>
        <v>1</v>
      </c>
      <c r="R796" s="23">
        <f>ROUND(Q796*N796,2)</f>
        <v>22163.33</v>
      </c>
      <c r="S796" s="22">
        <f>T796-R796</f>
        <v>4432.6699999999983</v>
      </c>
      <c r="T796" s="73">
        <f>ROUND(Q796*N796*1.2,2)</f>
        <v>26596</v>
      </c>
      <c r="U796" s="68">
        <f>IF(Q796=0,"—",(Q796*N796*1.2)/Q796)</f>
        <v>26595.996000000003</v>
      </c>
      <c r="V796" s="24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2:35" s="1" customFormat="1" ht="38.25" x14ac:dyDescent="0.2">
      <c r="B797" s="18"/>
      <c r="C797" s="45"/>
      <c r="D797" s="45"/>
      <c r="E797" s="47">
        <v>789</v>
      </c>
      <c r="F797" s="31" t="s">
        <v>1834</v>
      </c>
      <c r="G797" s="20" t="s">
        <v>1837</v>
      </c>
      <c r="H797" s="19" t="s">
        <v>1918</v>
      </c>
      <c r="I797" s="20" t="s">
        <v>821</v>
      </c>
      <c r="J797" s="19" t="s">
        <v>25</v>
      </c>
      <c r="K797" s="21">
        <v>2</v>
      </c>
      <c r="L797" s="51" t="s">
        <v>26</v>
      </c>
      <c r="M797" s="62">
        <v>26773.4</v>
      </c>
      <c r="N797" s="63">
        <f>ROUND(M797*1.001/K797,2)</f>
        <v>13400.09</v>
      </c>
      <c r="O797" s="54"/>
      <c r="P797" s="77"/>
      <c r="Q797" s="80">
        <f>K797</f>
        <v>2</v>
      </c>
      <c r="R797" s="23">
        <f>ROUND(Q797*N797,2)</f>
        <v>26800.18</v>
      </c>
      <c r="S797" s="22">
        <f>T797-R797</f>
        <v>5360.0400000000009</v>
      </c>
      <c r="T797" s="73">
        <f>ROUND(Q797*N797*1.2,2)</f>
        <v>32160.22</v>
      </c>
      <c r="U797" s="68">
        <f>IF(Q797=0,"—",(Q797*N797*1.2)/Q797)</f>
        <v>16080.108</v>
      </c>
      <c r="V797" s="24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2:35" s="1" customFormat="1" ht="38.25" x14ac:dyDescent="0.2">
      <c r="B798" s="18"/>
      <c r="C798" s="45"/>
      <c r="D798" s="45"/>
      <c r="E798" s="47">
        <v>790</v>
      </c>
      <c r="F798" s="31" t="s">
        <v>1838</v>
      </c>
      <c r="G798" s="20" t="s">
        <v>24</v>
      </c>
      <c r="H798" s="19" t="s">
        <v>1918</v>
      </c>
      <c r="I798" s="20" t="s">
        <v>822</v>
      </c>
      <c r="J798" s="19" t="s">
        <v>11</v>
      </c>
      <c r="K798" s="21">
        <v>4</v>
      </c>
      <c r="L798" s="51" t="s">
        <v>26</v>
      </c>
      <c r="M798" s="62">
        <v>152.56</v>
      </c>
      <c r="N798" s="63">
        <f>ROUND(M798*1.001/K798,2)</f>
        <v>38.18</v>
      </c>
      <c r="O798" s="54"/>
      <c r="P798" s="77"/>
      <c r="Q798" s="80">
        <f>K798</f>
        <v>4</v>
      </c>
      <c r="R798" s="23">
        <f>ROUND(Q798*N798,2)</f>
        <v>152.72</v>
      </c>
      <c r="S798" s="22">
        <f>T798-R798</f>
        <v>30.539999999999992</v>
      </c>
      <c r="T798" s="73">
        <f>ROUND(Q798*N798*1.2,2)</f>
        <v>183.26</v>
      </c>
      <c r="U798" s="68">
        <f>IF(Q798=0,"—",(Q798*N798*1.2)/Q798)</f>
        <v>45.815999999999995</v>
      </c>
      <c r="V798" s="24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2:35" s="1" customFormat="1" ht="38.25" x14ac:dyDescent="0.2">
      <c r="B799" s="18"/>
      <c r="C799" s="45"/>
      <c r="D799" s="45"/>
      <c r="E799" s="47">
        <v>791</v>
      </c>
      <c r="F799" s="31" t="s">
        <v>1839</v>
      </c>
      <c r="G799" s="20" t="s">
        <v>24</v>
      </c>
      <c r="H799" s="19" t="s">
        <v>1918</v>
      </c>
      <c r="I799" s="20" t="s">
        <v>823</v>
      </c>
      <c r="J799" s="19" t="s">
        <v>11</v>
      </c>
      <c r="K799" s="21">
        <v>1</v>
      </c>
      <c r="L799" s="51" t="s">
        <v>26</v>
      </c>
      <c r="M799" s="62">
        <v>394.06</v>
      </c>
      <c r="N799" s="63">
        <f>ROUND(M799*1.001/K799,2)</f>
        <v>394.45</v>
      </c>
      <c r="O799" s="54"/>
      <c r="P799" s="77"/>
      <c r="Q799" s="80">
        <f>K799</f>
        <v>1</v>
      </c>
      <c r="R799" s="23">
        <f>ROUND(Q799*N799,2)</f>
        <v>394.45</v>
      </c>
      <c r="S799" s="22">
        <f>T799-R799</f>
        <v>78.889999999999986</v>
      </c>
      <c r="T799" s="73">
        <f>ROUND(Q799*N799*1.2,2)</f>
        <v>473.34</v>
      </c>
      <c r="U799" s="68">
        <f>IF(Q799=0,"—",(Q799*N799*1.2)/Q799)</f>
        <v>473.34</v>
      </c>
      <c r="V799" s="24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2:35" s="1" customFormat="1" ht="38.25" x14ac:dyDescent="0.2">
      <c r="B800" s="18"/>
      <c r="C800" s="45"/>
      <c r="D800" s="45"/>
      <c r="E800" s="47">
        <v>792</v>
      </c>
      <c r="F800" s="31" t="s">
        <v>1982</v>
      </c>
      <c r="G800" s="20" t="s">
        <v>1983</v>
      </c>
      <c r="H800" s="19" t="s">
        <v>1918</v>
      </c>
      <c r="I800" s="20" t="s">
        <v>2041</v>
      </c>
      <c r="J800" s="19" t="s">
        <v>11</v>
      </c>
      <c r="K800" s="21">
        <v>2</v>
      </c>
      <c r="L800" s="51" t="s">
        <v>26</v>
      </c>
      <c r="M800" s="62">
        <v>126</v>
      </c>
      <c r="N800" s="63">
        <f>ROUND(M800*1.001/K800,2)</f>
        <v>63.06</v>
      </c>
      <c r="O800" s="54"/>
      <c r="P800" s="77"/>
      <c r="Q800" s="80">
        <f>K800</f>
        <v>2</v>
      </c>
      <c r="R800" s="23">
        <f>ROUND(Q800*N800,2)</f>
        <v>126.12</v>
      </c>
      <c r="S800" s="22">
        <f>T800-R800</f>
        <v>25.22</v>
      </c>
      <c r="T800" s="73">
        <f>ROUND(Q800*N800*1.2,2)</f>
        <v>151.34</v>
      </c>
      <c r="U800" s="68">
        <f>IF(Q800=0,"—",(Q800*N800*1.2)/Q800)</f>
        <v>75.671999999999997</v>
      </c>
      <c r="V800" s="24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2:35" s="1" customFormat="1" ht="38.25" x14ac:dyDescent="0.2">
      <c r="B801" s="18"/>
      <c r="C801" s="45"/>
      <c r="D801" s="45"/>
      <c r="E801" s="47">
        <v>793</v>
      </c>
      <c r="F801" s="31" t="s">
        <v>1984</v>
      </c>
      <c r="G801" s="20" t="s">
        <v>1985</v>
      </c>
      <c r="H801" s="19" t="s">
        <v>1918</v>
      </c>
      <c r="I801" s="20" t="s">
        <v>2042</v>
      </c>
      <c r="J801" s="19" t="s">
        <v>11</v>
      </c>
      <c r="K801" s="21">
        <v>1</v>
      </c>
      <c r="L801" s="51" t="s">
        <v>26</v>
      </c>
      <c r="M801" s="62">
        <v>846.75</v>
      </c>
      <c r="N801" s="63">
        <f>ROUND(M801*1.001/K801,2)</f>
        <v>847.6</v>
      </c>
      <c r="O801" s="54"/>
      <c r="P801" s="77"/>
      <c r="Q801" s="80">
        <f>K801</f>
        <v>1</v>
      </c>
      <c r="R801" s="23">
        <f>ROUND(Q801*N801,2)</f>
        <v>847.6</v>
      </c>
      <c r="S801" s="22">
        <f>T801-R801</f>
        <v>169.51999999999998</v>
      </c>
      <c r="T801" s="73">
        <f>ROUND(Q801*N801*1.2,2)</f>
        <v>1017.12</v>
      </c>
      <c r="U801" s="68">
        <f>IF(Q801=0,"—",(Q801*N801*1.2)/Q801)</f>
        <v>1017.12</v>
      </c>
      <c r="V801" s="24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2:35" s="1" customFormat="1" ht="38.25" x14ac:dyDescent="0.2">
      <c r="B802" s="18"/>
      <c r="C802" s="45"/>
      <c r="D802" s="45"/>
      <c r="E802" s="47">
        <v>794</v>
      </c>
      <c r="F802" s="31" t="s">
        <v>1840</v>
      </c>
      <c r="G802" s="20" t="s">
        <v>24</v>
      </c>
      <c r="H802" s="19" t="s">
        <v>1918</v>
      </c>
      <c r="I802" s="20" t="s">
        <v>824</v>
      </c>
      <c r="J802" s="19" t="s">
        <v>11</v>
      </c>
      <c r="K802" s="21">
        <v>2</v>
      </c>
      <c r="L802" s="51" t="s">
        <v>26</v>
      </c>
      <c r="M802" s="62">
        <v>336.3</v>
      </c>
      <c r="N802" s="63">
        <f>ROUND(M802*1.001/K802,2)</f>
        <v>168.32</v>
      </c>
      <c r="O802" s="54"/>
      <c r="P802" s="77"/>
      <c r="Q802" s="80">
        <f>K802</f>
        <v>2</v>
      </c>
      <c r="R802" s="23">
        <f>ROUND(Q802*N802,2)</f>
        <v>336.64</v>
      </c>
      <c r="S802" s="22">
        <f>T802-R802</f>
        <v>67.330000000000041</v>
      </c>
      <c r="T802" s="73">
        <f>ROUND(Q802*N802*1.2,2)</f>
        <v>403.97</v>
      </c>
      <c r="U802" s="68">
        <f>IF(Q802=0,"—",(Q802*N802*1.2)/Q802)</f>
        <v>201.98399999999998</v>
      </c>
      <c r="V802" s="24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2:35" s="1" customFormat="1" ht="38.25" x14ac:dyDescent="0.2">
      <c r="B803" s="18"/>
      <c r="C803" s="45"/>
      <c r="D803" s="45"/>
      <c r="E803" s="47">
        <v>795</v>
      </c>
      <c r="F803" s="31" t="s">
        <v>1841</v>
      </c>
      <c r="G803" s="20" t="s">
        <v>24</v>
      </c>
      <c r="H803" s="19" t="s">
        <v>1918</v>
      </c>
      <c r="I803" s="20" t="s">
        <v>825</v>
      </c>
      <c r="J803" s="19" t="s">
        <v>11</v>
      </c>
      <c r="K803" s="21">
        <v>20</v>
      </c>
      <c r="L803" s="51" t="s">
        <v>26</v>
      </c>
      <c r="M803" s="62">
        <v>1040</v>
      </c>
      <c r="N803" s="63">
        <f>ROUND(M803*1.001/K803,2)</f>
        <v>52.05</v>
      </c>
      <c r="O803" s="54"/>
      <c r="P803" s="77"/>
      <c r="Q803" s="80">
        <f>K803</f>
        <v>20</v>
      </c>
      <c r="R803" s="23">
        <f>ROUND(Q803*N803,2)</f>
        <v>1041</v>
      </c>
      <c r="S803" s="22">
        <f>T803-R803</f>
        <v>208.20000000000005</v>
      </c>
      <c r="T803" s="73">
        <f>ROUND(Q803*N803*1.2,2)</f>
        <v>1249.2</v>
      </c>
      <c r="U803" s="68">
        <f>IF(Q803=0,"—",(Q803*N803*1.2)/Q803)</f>
        <v>62.46</v>
      </c>
      <c r="V803" s="24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2:35" s="1" customFormat="1" ht="38.25" x14ac:dyDescent="0.2">
      <c r="B804" s="18"/>
      <c r="C804" s="45"/>
      <c r="D804" s="45"/>
      <c r="E804" s="47">
        <v>796</v>
      </c>
      <c r="F804" s="31" t="s">
        <v>1842</v>
      </c>
      <c r="G804" s="20" t="s">
        <v>24</v>
      </c>
      <c r="H804" s="19" t="s">
        <v>1918</v>
      </c>
      <c r="I804" s="20" t="s">
        <v>160</v>
      </c>
      <c r="J804" s="19" t="s">
        <v>11</v>
      </c>
      <c r="K804" s="21">
        <v>1</v>
      </c>
      <c r="L804" s="51" t="s">
        <v>26</v>
      </c>
      <c r="M804" s="62">
        <v>1709.73</v>
      </c>
      <c r="N804" s="63">
        <f>ROUND(M804*1.001/K804,2)</f>
        <v>1711.44</v>
      </c>
      <c r="O804" s="54"/>
      <c r="P804" s="77"/>
      <c r="Q804" s="80">
        <f>K804</f>
        <v>1</v>
      </c>
      <c r="R804" s="23">
        <f>ROUND(Q804*N804,2)</f>
        <v>1711.44</v>
      </c>
      <c r="S804" s="22">
        <f>T804-R804</f>
        <v>342.28999999999996</v>
      </c>
      <c r="T804" s="73">
        <f>ROUND(Q804*N804*1.2,2)</f>
        <v>2053.73</v>
      </c>
      <c r="U804" s="68">
        <f>IF(Q804=0,"—",(Q804*N804*1.2)/Q804)</f>
        <v>2053.7280000000001</v>
      </c>
      <c r="V804" s="24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2:35" s="1" customFormat="1" ht="38.25" x14ac:dyDescent="0.2">
      <c r="B805" s="18"/>
      <c r="C805" s="45"/>
      <c r="D805" s="45"/>
      <c r="E805" s="47">
        <v>797</v>
      </c>
      <c r="F805" s="31" t="s">
        <v>1843</v>
      </c>
      <c r="G805" s="20" t="s">
        <v>24</v>
      </c>
      <c r="H805" s="19" t="s">
        <v>1918</v>
      </c>
      <c r="I805" s="20" t="s">
        <v>826</v>
      </c>
      <c r="J805" s="19" t="s">
        <v>1864</v>
      </c>
      <c r="K805" s="21">
        <v>6.8</v>
      </c>
      <c r="L805" s="51" t="s">
        <v>26</v>
      </c>
      <c r="M805" s="62">
        <v>1123.7</v>
      </c>
      <c r="N805" s="63">
        <f>ROUND(M805*1.001/K805,2)</f>
        <v>165.42</v>
      </c>
      <c r="O805" s="54"/>
      <c r="P805" s="77"/>
      <c r="Q805" s="80">
        <f>K805</f>
        <v>6.8</v>
      </c>
      <c r="R805" s="23">
        <f>ROUND(Q805*N805,2)</f>
        <v>1124.8599999999999</v>
      </c>
      <c r="S805" s="22">
        <f>T805-R805</f>
        <v>224.97000000000003</v>
      </c>
      <c r="T805" s="73">
        <f>ROUND(Q805*N805*1.2,2)</f>
        <v>1349.83</v>
      </c>
      <c r="U805" s="68">
        <f>IF(Q805=0,"—",(Q805*N805*1.2)/Q805)</f>
        <v>198.50399999999999</v>
      </c>
      <c r="V805" s="24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2:35" s="1" customFormat="1" ht="38.25" x14ac:dyDescent="0.2">
      <c r="B806" s="18"/>
      <c r="C806" s="45"/>
      <c r="D806" s="45"/>
      <c r="E806" s="47">
        <v>798</v>
      </c>
      <c r="F806" s="31" t="s">
        <v>1986</v>
      </c>
      <c r="G806" s="20" t="s">
        <v>1987</v>
      </c>
      <c r="H806" s="19" t="s">
        <v>1918</v>
      </c>
      <c r="I806" s="20" t="s">
        <v>2043</v>
      </c>
      <c r="J806" s="19" t="s">
        <v>11</v>
      </c>
      <c r="K806" s="21">
        <v>1</v>
      </c>
      <c r="L806" s="51" t="s">
        <v>26</v>
      </c>
      <c r="M806" s="62">
        <v>941.5</v>
      </c>
      <c r="N806" s="63">
        <f>ROUND(M806*1.001/K806,2)</f>
        <v>942.44</v>
      </c>
      <c r="O806" s="54"/>
      <c r="P806" s="77"/>
      <c r="Q806" s="80">
        <f>K806</f>
        <v>1</v>
      </c>
      <c r="R806" s="23">
        <f>ROUND(Q806*N806,2)</f>
        <v>942.44</v>
      </c>
      <c r="S806" s="22">
        <f>T806-R806</f>
        <v>188.49</v>
      </c>
      <c r="T806" s="73">
        <f>ROUND(Q806*N806*1.2,2)</f>
        <v>1130.93</v>
      </c>
      <c r="U806" s="68">
        <f>IF(Q806=0,"—",(Q806*N806*1.2)/Q806)</f>
        <v>1130.9280000000001</v>
      </c>
      <c r="V806" s="24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2:35" s="1" customFormat="1" ht="38.25" x14ac:dyDescent="0.2">
      <c r="B807" s="18"/>
      <c r="C807" s="45"/>
      <c r="D807" s="45"/>
      <c r="E807" s="47">
        <v>799</v>
      </c>
      <c r="F807" s="31" t="s">
        <v>1844</v>
      </c>
      <c r="G807" s="20" t="s">
        <v>1845</v>
      </c>
      <c r="H807" s="19" t="s">
        <v>1918</v>
      </c>
      <c r="I807" s="20" t="s">
        <v>161</v>
      </c>
      <c r="J807" s="19" t="s">
        <v>11</v>
      </c>
      <c r="K807" s="21">
        <v>1</v>
      </c>
      <c r="L807" s="51" t="s">
        <v>26</v>
      </c>
      <c r="M807" s="62">
        <v>8449.15</v>
      </c>
      <c r="N807" s="63">
        <f>ROUND(M807*1.001/K807,2)</f>
        <v>8457.6</v>
      </c>
      <c r="O807" s="54"/>
      <c r="P807" s="77"/>
      <c r="Q807" s="80">
        <f>K807</f>
        <v>1</v>
      </c>
      <c r="R807" s="23">
        <f>ROUND(Q807*N807,2)</f>
        <v>8457.6</v>
      </c>
      <c r="S807" s="22">
        <f>T807-R807</f>
        <v>1691.5200000000004</v>
      </c>
      <c r="T807" s="73">
        <f>ROUND(Q807*N807*1.2,2)</f>
        <v>10149.120000000001</v>
      </c>
      <c r="U807" s="68">
        <f>IF(Q807=0,"—",(Q807*N807*1.2)/Q807)</f>
        <v>10149.120000000001</v>
      </c>
      <c r="V807" s="24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2:35" s="1" customFormat="1" ht="38.25" x14ac:dyDescent="0.2">
      <c r="B808" s="18"/>
      <c r="C808" s="45"/>
      <c r="D808" s="45"/>
      <c r="E808" s="47">
        <v>800</v>
      </c>
      <c r="F808" s="31" t="s">
        <v>1846</v>
      </c>
      <c r="G808" s="20" t="s">
        <v>1845</v>
      </c>
      <c r="H808" s="19" t="s">
        <v>1918</v>
      </c>
      <c r="I808" s="20" t="s">
        <v>162</v>
      </c>
      <c r="J808" s="19" t="s">
        <v>11</v>
      </c>
      <c r="K808" s="21">
        <v>1</v>
      </c>
      <c r="L808" s="51" t="s">
        <v>26</v>
      </c>
      <c r="M808" s="62">
        <v>8449.15</v>
      </c>
      <c r="N808" s="63">
        <f>ROUND(M808*1.001/K808,2)</f>
        <v>8457.6</v>
      </c>
      <c r="O808" s="54"/>
      <c r="P808" s="77"/>
      <c r="Q808" s="80">
        <f>K808</f>
        <v>1</v>
      </c>
      <c r="R808" s="23">
        <f>ROUND(Q808*N808,2)</f>
        <v>8457.6</v>
      </c>
      <c r="S808" s="22">
        <f>T808-R808</f>
        <v>1691.5200000000004</v>
      </c>
      <c r="T808" s="73">
        <f>ROUND(Q808*N808*1.2,2)</f>
        <v>10149.120000000001</v>
      </c>
      <c r="U808" s="68">
        <f>IF(Q808=0,"—",(Q808*N808*1.2)/Q808)</f>
        <v>10149.120000000001</v>
      </c>
      <c r="V808" s="24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2:35" s="1" customFormat="1" ht="38.25" x14ac:dyDescent="0.2">
      <c r="B809" s="18"/>
      <c r="C809" s="45"/>
      <c r="D809" s="45"/>
      <c r="E809" s="47">
        <v>801</v>
      </c>
      <c r="F809" s="31" t="s">
        <v>1847</v>
      </c>
      <c r="G809" s="20" t="s">
        <v>1845</v>
      </c>
      <c r="H809" s="19" t="s">
        <v>1918</v>
      </c>
      <c r="I809" s="20" t="s">
        <v>163</v>
      </c>
      <c r="J809" s="19" t="s">
        <v>11</v>
      </c>
      <c r="K809" s="21">
        <v>1</v>
      </c>
      <c r="L809" s="51" t="s">
        <v>26</v>
      </c>
      <c r="M809" s="62">
        <v>8449.15</v>
      </c>
      <c r="N809" s="63">
        <f>ROUND(M809*1.001/K809,2)</f>
        <v>8457.6</v>
      </c>
      <c r="O809" s="54"/>
      <c r="P809" s="77"/>
      <c r="Q809" s="80">
        <f>K809</f>
        <v>1</v>
      </c>
      <c r="R809" s="23">
        <f>ROUND(Q809*N809,2)</f>
        <v>8457.6</v>
      </c>
      <c r="S809" s="22">
        <f>T809-R809</f>
        <v>1691.5200000000004</v>
      </c>
      <c r="T809" s="73">
        <f>ROUND(Q809*N809*1.2,2)</f>
        <v>10149.120000000001</v>
      </c>
      <c r="U809" s="68">
        <f>IF(Q809=0,"—",(Q809*N809*1.2)/Q809)</f>
        <v>10149.120000000001</v>
      </c>
      <c r="V809" s="24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2:35" s="1" customFormat="1" ht="38.25" x14ac:dyDescent="0.2">
      <c r="B810" s="18"/>
      <c r="C810" s="45"/>
      <c r="D810" s="45"/>
      <c r="E810" s="47">
        <v>802</v>
      </c>
      <c r="F810" s="31" t="s">
        <v>1848</v>
      </c>
      <c r="G810" s="20" t="s">
        <v>1845</v>
      </c>
      <c r="H810" s="19" t="s">
        <v>1918</v>
      </c>
      <c r="I810" s="20" t="s">
        <v>164</v>
      </c>
      <c r="J810" s="19" t="s">
        <v>11</v>
      </c>
      <c r="K810" s="21">
        <v>1</v>
      </c>
      <c r="L810" s="51" t="s">
        <v>26</v>
      </c>
      <c r="M810" s="62">
        <v>8449.15</v>
      </c>
      <c r="N810" s="63">
        <f>ROUND(M810*1.001/K810,2)</f>
        <v>8457.6</v>
      </c>
      <c r="O810" s="54"/>
      <c r="P810" s="77"/>
      <c r="Q810" s="80">
        <f>K810</f>
        <v>1</v>
      </c>
      <c r="R810" s="23">
        <f>ROUND(Q810*N810,2)</f>
        <v>8457.6</v>
      </c>
      <c r="S810" s="22">
        <f>T810-R810</f>
        <v>1691.5200000000004</v>
      </c>
      <c r="T810" s="73">
        <f>ROUND(Q810*N810*1.2,2)</f>
        <v>10149.120000000001</v>
      </c>
      <c r="U810" s="68">
        <f>IF(Q810=0,"—",(Q810*N810*1.2)/Q810)</f>
        <v>10149.120000000001</v>
      </c>
      <c r="V810" s="24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2:35" s="1" customFormat="1" ht="38.25" x14ac:dyDescent="0.2">
      <c r="B811" s="18"/>
      <c r="C811" s="45"/>
      <c r="D811" s="45"/>
      <c r="E811" s="47">
        <v>803</v>
      </c>
      <c r="F811" s="31" t="s">
        <v>1988</v>
      </c>
      <c r="G811" s="20" t="s">
        <v>1989</v>
      </c>
      <c r="H811" s="19" t="s">
        <v>1918</v>
      </c>
      <c r="I811" s="20" t="s">
        <v>2044</v>
      </c>
      <c r="J811" s="19" t="s">
        <v>11</v>
      </c>
      <c r="K811" s="21">
        <v>1</v>
      </c>
      <c r="L811" s="51" t="s">
        <v>26</v>
      </c>
      <c r="M811" s="62">
        <v>6009.17</v>
      </c>
      <c r="N811" s="63">
        <f>ROUND(M811*1.001/K811,2)</f>
        <v>6015.18</v>
      </c>
      <c r="O811" s="54"/>
      <c r="P811" s="77"/>
      <c r="Q811" s="80">
        <f>K811</f>
        <v>1</v>
      </c>
      <c r="R811" s="23">
        <f>ROUND(Q811*N811,2)</f>
        <v>6015.18</v>
      </c>
      <c r="S811" s="22">
        <f>T811-R811</f>
        <v>1203.04</v>
      </c>
      <c r="T811" s="73">
        <f>ROUND(Q811*N811*1.2,2)</f>
        <v>7218.22</v>
      </c>
      <c r="U811" s="68">
        <f>IF(Q811=0,"—",(Q811*N811*1.2)/Q811)</f>
        <v>7218.2160000000003</v>
      </c>
      <c r="V811" s="24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2:35" s="1" customFormat="1" ht="38.25" x14ac:dyDescent="0.2">
      <c r="B812" s="18"/>
      <c r="C812" s="45"/>
      <c r="D812" s="45"/>
      <c r="E812" s="47">
        <v>804</v>
      </c>
      <c r="F812" s="31" t="s">
        <v>1990</v>
      </c>
      <c r="G812" s="20" t="s">
        <v>1991</v>
      </c>
      <c r="H812" s="19" t="s">
        <v>1918</v>
      </c>
      <c r="I812" s="20" t="s">
        <v>2007</v>
      </c>
      <c r="J812" s="19" t="s">
        <v>11</v>
      </c>
      <c r="K812" s="21">
        <v>1</v>
      </c>
      <c r="L812" s="51" t="s">
        <v>26</v>
      </c>
      <c r="M812" s="62">
        <v>6285</v>
      </c>
      <c r="N812" s="63">
        <f>ROUND(M812*1.001/K812,2)</f>
        <v>6291.29</v>
      </c>
      <c r="O812" s="54"/>
      <c r="P812" s="77"/>
      <c r="Q812" s="80">
        <f>K812</f>
        <v>1</v>
      </c>
      <c r="R812" s="23">
        <f>ROUND(Q812*N812,2)</f>
        <v>6291.29</v>
      </c>
      <c r="S812" s="22">
        <f>T812-R812</f>
        <v>1258.2600000000002</v>
      </c>
      <c r="T812" s="73">
        <f>ROUND(Q812*N812*1.2,2)</f>
        <v>7549.55</v>
      </c>
      <c r="U812" s="68">
        <f>IF(Q812=0,"—",(Q812*N812*1.2)/Q812)</f>
        <v>7549.5479999999998</v>
      </c>
      <c r="V812" s="24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2:35" s="1" customFormat="1" ht="38.25" x14ac:dyDescent="0.2">
      <c r="B813" s="18"/>
      <c r="C813" s="45"/>
      <c r="D813" s="45"/>
      <c r="E813" s="47">
        <v>805</v>
      </c>
      <c r="F813" s="31" t="s">
        <v>1992</v>
      </c>
      <c r="G813" s="20" t="s">
        <v>1991</v>
      </c>
      <c r="H813" s="19" t="s">
        <v>1918</v>
      </c>
      <c r="I813" s="20" t="s">
        <v>2008</v>
      </c>
      <c r="J813" s="19" t="s">
        <v>11</v>
      </c>
      <c r="K813" s="21">
        <v>1</v>
      </c>
      <c r="L813" s="51" t="s">
        <v>26</v>
      </c>
      <c r="M813" s="62">
        <v>6285</v>
      </c>
      <c r="N813" s="63">
        <f>ROUND(M813*1.001/K813,2)</f>
        <v>6291.29</v>
      </c>
      <c r="O813" s="54"/>
      <c r="P813" s="77"/>
      <c r="Q813" s="80">
        <f>K813</f>
        <v>1</v>
      </c>
      <c r="R813" s="23">
        <f>ROUND(Q813*N813,2)</f>
        <v>6291.29</v>
      </c>
      <c r="S813" s="22">
        <f>T813-R813</f>
        <v>1258.2600000000002</v>
      </c>
      <c r="T813" s="73">
        <f>ROUND(Q813*N813*1.2,2)</f>
        <v>7549.55</v>
      </c>
      <c r="U813" s="68">
        <f>IF(Q813=0,"—",(Q813*N813*1.2)/Q813)</f>
        <v>7549.5479999999998</v>
      </c>
      <c r="V813" s="24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2:35" s="1" customFormat="1" ht="38.25" x14ac:dyDescent="0.2">
      <c r="B814" s="18"/>
      <c r="C814" s="45"/>
      <c r="D814" s="45"/>
      <c r="E814" s="47">
        <v>806</v>
      </c>
      <c r="F814" s="31" t="s">
        <v>1993</v>
      </c>
      <c r="G814" s="20" t="s">
        <v>1991</v>
      </c>
      <c r="H814" s="19" t="s">
        <v>1918</v>
      </c>
      <c r="I814" s="20" t="s">
        <v>2009</v>
      </c>
      <c r="J814" s="19" t="s">
        <v>11</v>
      </c>
      <c r="K814" s="21">
        <v>1</v>
      </c>
      <c r="L814" s="51" t="s">
        <v>26</v>
      </c>
      <c r="M814" s="62">
        <v>6285</v>
      </c>
      <c r="N814" s="63">
        <f>ROUND(M814*1.001/K814,2)</f>
        <v>6291.29</v>
      </c>
      <c r="O814" s="54"/>
      <c r="P814" s="77"/>
      <c r="Q814" s="80">
        <f>K814</f>
        <v>1</v>
      </c>
      <c r="R814" s="23">
        <f>ROUND(Q814*N814,2)</f>
        <v>6291.29</v>
      </c>
      <c r="S814" s="22">
        <f>T814-R814</f>
        <v>1258.2600000000002</v>
      </c>
      <c r="T814" s="73">
        <f>ROUND(Q814*N814*1.2,2)</f>
        <v>7549.55</v>
      </c>
      <c r="U814" s="68">
        <f>IF(Q814=0,"—",(Q814*N814*1.2)/Q814)</f>
        <v>7549.5479999999998</v>
      </c>
      <c r="V814" s="24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2:35" s="1" customFormat="1" ht="38.25" x14ac:dyDescent="0.2">
      <c r="B815" s="18"/>
      <c r="C815" s="45"/>
      <c r="D815" s="45"/>
      <c r="E815" s="47">
        <v>807</v>
      </c>
      <c r="F815" s="31" t="s">
        <v>1849</v>
      </c>
      <c r="G815" s="20" t="s">
        <v>24</v>
      </c>
      <c r="H815" s="19" t="s">
        <v>1918</v>
      </c>
      <c r="I815" s="20" t="s">
        <v>165</v>
      </c>
      <c r="J815" s="19" t="s">
        <v>11</v>
      </c>
      <c r="K815" s="21">
        <v>2</v>
      </c>
      <c r="L815" s="51" t="s">
        <v>26</v>
      </c>
      <c r="M815" s="62">
        <v>2300</v>
      </c>
      <c r="N815" s="63">
        <f>ROUND(M815*1.001/K815,2)</f>
        <v>1151.1500000000001</v>
      </c>
      <c r="O815" s="54"/>
      <c r="P815" s="77"/>
      <c r="Q815" s="80">
        <f>K815</f>
        <v>2</v>
      </c>
      <c r="R815" s="23">
        <f>ROUND(Q815*N815,2)</f>
        <v>2302.3000000000002</v>
      </c>
      <c r="S815" s="22">
        <f>T815-R815</f>
        <v>460.46000000000004</v>
      </c>
      <c r="T815" s="73">
        <f>ROUND(Q815*N815*1.2,2)</f>
        <v>2762.76</v>
      </c>
      <c r="U815" s="68">
        <f>IF(Q815=0,"—",(Q815*N815*1.2)/Q815)</f>
        <v>1381.38</v>
      </c>
      <c r="V815" s="24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2:35" s="1" customFormat="1" ht="38.25" x14ac:dyDescent="0.2">
      <c r="B816" s="18"/>
      <c r="C816" s="45"/>
      <c r="D816" s="45"/>
      <c r="E816" s="47">
        <v>808</v>
      </c>
      <c r="F816" s="31" t="s">
        <v>1850</v>
      </c>
      <c r="G816" s="20" t="s">
        <v>24</v>
      </c>
      <c r="H816" s="19" t="s">
        <v>1918</v>
      </c>
      <c r="I816" s="20" t="s">
        <v>166</v>
      </c>
      <c r="J816" s="19" t="s">
        <v>11</v>
      </c>
      <c r="K816" s="21">
        <v>47</v>
      </c>
      <c r="L816" s="51" t="s">
        <v>26</v>
      </c>
      <c r="M816" s="62">
        <v>1593.3</v>
      </c>
      <c r="N816" s="63">
        <f>ROUND(M816*1.001/K816,2)</f>
        <v>33.93</v>
      </c>
      <c r="O816" s="54"/>
      <c r="P816" s="77"/>
      <c r="Q816" s="80">
        <f>K816</f>
        <v>47</v>
      </c>
      <c r="R816" s="23">
        <f>ROUND(Q816*N816,2)</f>
        <v>1594.71</v>
      </c>
      <c r="S816" s="22">
        <f>T816-R816</f>
        <v>318.94000000000005</v>
      </c>
      <c r="T816" s="73">
        <f>ROUND(Q816*N816*1.2,2)</f>
        <v>1913.65</v>
      </c>
      <c r="U816" s="68">
        <f>IF(Q816=0,"—",(Q816*N816*1.2)/Q816)</f>
        <v>40.716000000000001</v>
      </c>
      <c r="V816" s="24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2:35" s="1" customFormat="1" ht="38.25" x14ac:dyDescent="0.2">
      <c r="B817" s="18"/>
      <c r="C817" s="45"/>
      <c r="D817" s="45"/>
      <c r="E817" s="47">
        <v>809</v>
      </c>
      <c r="F817" s="31" t="s">
        <v>1851</v>
      </c>
      <c r="G817" s="20" t="s">
        <v>24</v>
      </c>
      <c r="H817" s="19" t="s">
        <v>1918</v>
      </c>
      <c r="I817" s="20" t="s">
        <v>167</v>
      </c>
      <c r="J817" s="19" t="s">
        <v>11</v>
      </c>
      <c r="K817" s="21">
        <v>1</v>
      </c>
      <c r="L817" s="51" t="s">
        <v>26</v>
      </c>
      <c r="M817" s="62">
        <v>12240</v>
      </c>
      <c r="N817" s="63">
        <f>ROUND(M817*1.001/K817,2)</f>
        <v>12252.24</v>
      </c>
      <c r="O817" s="54"/>
      <c r="P817" s="77"/>
      <c r="Q817" s="80">
        <f>K817</f>
        <v>1</v>
      </c>
      <c r="R817" s="23">
        <f>ROUND(Q817*N817,2)</f>
        <v>12252.24</v>
      </c>
      <c r="S817" s="22">
        <f>T817-R817</f>
        <v>2450.4500000000007</v>
      </c>
      <c r="T817" s="73">
        <f>ROUND(Q817*N817*1.2,2)</f>
        <v>14702.69</v>
      </c>
      <c r="U817" s="68">
        <f>IF(Q817=0,"—",(Q817*N817*1.2)/Q817)</f>
        <v>14702.688</v>
      </c>
      <c r="V817" s="24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2:35" s="1" customFormat="1" ht="38.25" x14ac:dyDescent="0.2">
      <c r="B818" s="18"/>
      <c r="C818" s="45"/>
      <c r="D818" s="45"/>
      <c r="E818" s="47">
        <v>810</v>
      </c>
      <c r="F818" s="31" t="s">
        <v>1852</v>
      </c>
      <c r="G818" s="20" t="s">
        <v>24</v>
      </c>
      <c r="H818" s="19" t="s">
        <v>1918</v>
      </c>
      <c r="I818" s="20" t="s">
        <v>168</v>
      </c>
      <c r="J818" s="19" t="s">
        <v>11</v>
      </c>
      <c r="K818" s="21">
        <v>1</v>
      </c>
      <c r="L818" s="51" t="s">
        <v>26</v>
      </c>
      <c r="M818" s="62">
        <v>18540</v>
      </c>
      <c r="N818" s="63">
        <f>ROUND(M818*1.001/K818,2)</f>
        <v>18558.54</v>
      </c>
      <c r="O818" s="54"/>
      <c r="P818" s="77"/>
      <c r="Q818" s="80">
        <f>K818</f>
        <v>1</v>
      </c>
      <c r="R818" s="23">
        <f>ROUND(Q818*N818,2)</f>
        <v>18558.54</v>
      </c>
      <c r="S818" s="22">
        <f>T818-R818</f>
        <v>3711.7099999999991</v>
      </c>
      <c r="T818" s="73">
        <f>ROUND(Q818*N818*1.2,2)</f>
        <v>22270.25</v>
      </c>
      <c r="U818" s="68">
        <f>IF(Q818=0,"—",(Q818*N818*1.2)/Q818)</f>
        <v>22270.248</v>
      </c>
      <c r="V818" s="24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2:35" s="1" customFormat="1" ht="38.25" x14ac:dyDescent="0.2">
      <c r="B819" s="18"/>
      <c r="C819" s="45"/>
      <c r="D819" s="45"/>
      <c r="E819" s="47">
        <v>811</v>
      </c>
      <c r="F819" s="31" t="s">
        <v>1853</v>
      </c>
      <c r="G819" s="20" t="s">
        <v>24</v>
      </c>
      <c r="H819" s="19" t="s">
        <v>1918</v>
      </c>
      <c r="I819" s="20" t="s">
        <v>169</v>
      </c>
      <c r="J819" s="19" t="s">
        <v>11</v>
      </c>
      <c r="K819" s="21">
        <v>2</v>
      </c>
      <c r="L819" s="51" t="s">
        <v>26</v>
      </c>
      <c r="M819" s="62">
        <v>68040</v>
      </c>
      <c r="N819" s="63">
        <f>ROUND(M819*1.001/K819,2)</f>
        <v>34054.019999999997</v>
      </c>
      <c r="O819" s="54"/>
      <c r="P819" s="77"/>
      <c r="Q819" s="80">
        <f>K819</f>
        <v>2</v>
      </c>
      <c r="R819" s="23">
        <f>ROUND(Q819*N819,2)</f>
        <v>68108.039999999994</v>
      </c>
      <c r="S819" s="22">
        <f>T819-R819</f>
        <v>13621.61</v>
      </c>
      <c r="T819" s="73">
        <f>ROUND(Q819*N819*1.2,2)</f>
        <v>81729.649999999994</v>
      </c>
      <c r="U819" s="68">
        <f>IF(Q819=0,"—",(Q819*N819*1.2)/Q819)</f>
        <v>40864.823999999993</v>
      </c>
      <c r="V819" s="24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2:35" s="1" customFormat="1" ht="38.25" x14ac:dyDescent="0.2">
      <c r="B820" s="18"/>
      <c r="C820" s="45"/>
      <c r="D820" s="45"/>
      <c r="E820" s="47">
        <v>812</v>
      </c>
      <c r="F820" s="31" t="s">
        <v>1854</v>
      </c>
      <c r="G820" s="20" t="s">
        <v>24</v>
      </c>
      <c r="H820" s="19" t="s">
        <v>1918</v>
      </c>
      <c r="I820" s="20" t="s">
        <v>827</v>
      </c>
      <c r="J820" s="19" t="s">
        <v>11</v>
      </c>
      <c r="K820" s="21">
        <v>2</v>
      </c>
      <c r="L820" s="51" t="s">
        <v>26</v>
      </c>
      <c r="M820" s="62">
        <v>20278.78</v>
      </c>
      <c r="N820" s="63">
        <f>ROUND(M820*1.001/K820,2)</f>
        <v>10149.530000000001</v>
      </c>
      <c r="O820" s="54"/>
      <c r="P820" s="77"/>
      <c r="Q820" s="80">
        <f>K820</f>
        <v>2</v>
      </c>
      <c r="R820" s="23">
        <f>ROUND(Q820*N820,2)</f>
        <v>20299.060000000001</v>
      </c>
      <c r="S820" s="22">
        <f>T820-R820</f>
        <v>4059.8099999999977</v>
      </c>
      <c r="T820" s="73">
        <f>ROUND(Q820*N820*1.2,2)</f>
        <v>24358.87</v>
      </c>
      <c r="U820" s="68">
        <f>IF(Q820=0,"—",(Q820*N820*1.2)/Q820)</f>
        <v>12179.436</v>
      </c>
      <c r="V820" s="24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2:35" s="1" customFormat="1" ht="38.25" x14ac:dyDescent="0.2">
      <c r="B821" s="18"/>
      <c r="C821" s="45"/>
      <c r="D821" s="45"/>
      <c r="E821" s="47">
        <v>813</v>
      </c>
      <c r="F821" s="31" t="s">
        <v>1855</v>
      </c>
      <c r="G821" s="20" t="s">
        <v>24</v>
      </c>
      <c r="H821" s="19" t="s">
        <v>1918</v>
      </c>
      <c r="I821" s="20" t="s">
        <v>828</v>
      </c>
      <c r="J821" s="19" t="s">
        <v>11</v>
      </c>
      <c r="K821" s="21">
        <v>1</v>
      </c>
      <c r="L821" s="51" t="s">
        <v>26</v>
      </c>
      <c r="M821" s="62">
        <v>2600</v>
      </c>
      <c r="N821" s="63">
        <f>ROUND(M821*1.001/K821,2)</f>
        <v>2602.6</v>
      </c>
      <c r="O821" s="54"/>
      <c r="P821" s="77"/>
      <c r="Q821" s="80">
        <f>K821</f>
        <v>1</v>
      </c>
      <c r="R821" s="23">
        <f>ROUND(Q821*N821,2)</f>
        <v>2602.6</v>
      </c>
      <c r="S821" s="22">
        <f>T821-R821</f>
        <v>520.52</v>
      </c>
      <c r="T821" s="73">
        <f>ROUND(Q821*N821*1.2,2)</f>
        <v>3123.12</v>
      </c>
      <c r="U821" s="68">
        <f>IF(Q821=0,"—",(Q821*N821*1.2)/Q821)</f>
        <v>3123.12</v>
      </c>
      <c r="V821" s="24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2:35" s="1" customFormat="1" ht="38.25" x14ac:dyDescent="0.2">
      <c r="B822" s="18"/>
      <c r="C822" s="45"/>
      <c r="D822" s="45"/>
      <c r="E822" s="47">
        <v>814</v>
      </c>
      <c r="F822" s="31" t="s">
        <v>1856</v>
      </c>
      <c r="G822" s="20" t="s">
        <v>24</v>
      </c>
      <c r="H822" s="19" t="s">
        <v>1918</v>
      </c>
      <c r="I822" s="20" t="s">
        <v>829</v>
      </c>
      <c r="J822" s="19" t="s">
        <v>11</v>
      </c>
      <c r="K822" s="21">
        <v>1</v>
      </c>
      <c r="L822" s="51" t="s">
        <v>26</v>
      </c>
      <c r="M822" s="62">
        <v>6491627.1200000001</v>
      </c>
      <c r="N822" s="63">
        <f>ROUND(M822*1.001/K822,2)</f>
        <v>6498118.75</v>
      </c>
      <c r="O822" s="54"/>
      <c r="P822" s="77"/>
      <c r="Q822" s="80">
        <f>K822</f>
        <v>1</v>
      </c>
      <c r="R822" s="23">
        <f>ROUND(Q822*N822,2)</f>
        <v>6498118.75</v>
      </c>
      <c r="S822" s="22">
        <f>T822-R822</f>
        <v>1299623.75</v>
      </c>
      <c r="T822" s="73">
        <f>ROUND(Q822*N822*1.2,2)</f>
        <v>7797742.5</v>
      </c>
      <c r="U822" s="68">
        <f>IF(Q822=0,"—",(Q822*N822*1.2)/Q822)</f>
        <v>7797742.5</v>
      </c>
      <c r="V822" s="24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2:35" s="1" customFormat="1" ht="38.25" x14ac:dyDescent="0.2">
      <c r="B823" s="18"/>
      <c r="C823" s="45"/>
      <c r="D823" s="45"/>
      <c r="E823" s="47">
        <v>815</v>
      </c>
      <c r="F823" s="31" t="s">
        <v>1857</v>
      </c>
      <c r="G823" s="20" t="s">
        <v>24</v>
      </c>
      <c r="H823" s="19" t="s">
        <v>1918</v>
      </c>
      <c r="I823" s="20" t="s">
        <v>170</v>
      </c>
      <c r="J823" s="19" t="s">
        <v>1864</v>
      </c>
      <c r="K823" s="21">
        <v>137</v>
      </c>
      <c r="L823" s="51" t="s">
        <v>26</v>
      </c>
      <c r="M823" s="62">
        <v>3803.12</v>
      </c>
      <c r="N823" s="63">
        <f>ROUND(M823*1.001/K823,2)</f>
        <v>27.79</v>
      </c>
      <c r="O823" s="54"/>
      <c r="P823" s="77"/>
      <c r="Q823" s="80">
        <f>K823</f>
        <v>137</v>
      </c>
      <c r="R823" s="23">
        <f>ROUND(Q823*N823,2)</f>
        <v>3807.23</v>
      </c>
      <c r="S823" s="22">
        <f>T823-R823</f>
        <v>761.45000000000027</v>
      </c>
      <c r="T823" s="73">
        <f>ROUND(Q823*N823*1.2,2)</f>
        <v>4568.68</v>
      </c>
      <c r="U823" s="68">
        <f>IF(Q823=0,"—",(Q823*N823*1.2)/Q823)</f>
        <v>33.347999999999999</v>
      </c>
      <c r="V823" s="24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2:35" s="1" customFormat="1" ht="38.25" x14ac:dyDescent="0.2">
      <c r="B824" s="18"/>
      <c r="C824" s="45"/>
      <c r="D824" s="45"/>
      <c r="E824" s="47">
        <v>816</v>
      </c>
      <c r="F824" s="31" t="s">
        <v>1858</v>
      </c>
      <c r="G824" s="20" t="s">
        <v>24</v>
      </c>
      <c r="H824" s="19" t="s">
        <v>1918</v>
      </c>
      <c r="I824" s="20" t="s">
        <v>171</v>
      </c>
      <c r="J824" s="19" t="s">
        <v>1864</v>
      </c>
      <c r="K824" s="21">
        <v>700</v>
      </c>
      <c r="L824" s="51" t="s">
        <v>26</v>
      </c>
      <c r="M824" s="62">
        <v>19432</v>
      </c>
      <c r="N824" s="63">
        <f>ROUND(M824*1.001/K824,2)</f>
        <v>27.79</v>
      </c>
      <c r="O824" s="54" t="s">
        <v>2058</v>
      </c>
      <c r="P824" s="77" t="s">
        <v>2067</v>
      </c>
      <c r="Q824" s="80">
        <f>K824-20</f>
        <v>680</v>
      </c>
      <c r="R824" s="23">
        <f>ROUND(Q824*N824,2)</f>
        <v>18897.2</v>
      </c>
      <c r="S824" s="22">
        <f>T824-R824</f>
        <v>3779.4399999999987</v>
      </c>
      <c r="T824" s="73">
        <f>ROUND(Q824*N824*1.2,2)</f>
        <v>22676.639999999999</v>
      </c>
      <c r="U824" s="68">
        <f>IF(Q824=0,"—",(Q824*N824*1.2)/Q824)</f>
        <v>33.347999999999999</v>
      </c>
      <c r="V824" s="24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2:35" s="1" customFormat="1" ht="38.25" x14ac:dyDescent="0.2">
      <c r="B825" s="18"/>
      <c r="C825" s="45"/>
      <c r="D825" s="45"/>
      <c r="E825" s="47">
        <v>817</v>
      </c>
      <c r="F825" s="31" t="s">
        <v>1859</v>
      </c>
      <c r="G825" s="20" t="s">
        <v>24</v>
      </c>
      <c r="H825" s="19" t="s">
        <v>1918</v>
      </c>
      <c r="I825" s="20" t="s">
        <v>172</v>
      </c>
      <c r="J825" s="19" t="s">
        <v>1864</v>
      </c>
      <c r="K825" s="21">
        <v>1500</v>
      </c>
      <c r="L825" s="51" t="s">
        <v>26</v>
      </c>
      <c r="M825" s="62">
        <v>41520</v>
      </c>
      <c r="N825" s="63">
        <f>ROUND(M825*1.001/K825,2)</f>
        <v>27.71</v>
      </c>
      <c r="O825" s="54"/>
      <c r="P825" s="77"/>
      <c r="Q825" s="80">
        <f>K825</f>
        <v>1500</v>
      </c>
      <c r="R825" s="23">
        <f>ROUND(Q825*N825,2)</f>
        <v>41565</v>
      </c>
      <c r="S825" s="22">
        <f>T825-R825</f>
        <v>8313</v>
      </c>
      <c r="T825" s="73">
        <f>ROUND(Q825*N825*1.2,2)</f>
        <v>49878</v>
      </c>
      <c r="U825" s="68">
        <f>IF(Q825=0,"—",(Q825*N825*1.2)/Q825)</f>
        <v>33.252000000000002</v>
      </c>
      <c r="V825" s="24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2:35" s="1" customFormat="1" ht="38.25" x14ac:dyDescent="0.2">
      <c r="B826" s="18"/>
      <c r="C826" s="45"/>
      <c r="D826" s="45"/>
      <c r="E826" s="47">
        <v>818</v>
      </c>
      <c r="F826" s="31" t="s">
        <v>1860</v>
      </c>
      <c r="G826" s="20" t="s">
        <v>24</v>
      </c>
      <c r="H826" s="19" t="s">
        <v>1918</v>
      </c>
      <c r="I826" s="20" t="s">
        <v>830</v>
      </c>
      <c r="J826" s="19" t="s">
        <v>1864</v>
      </c>
      <c r="K826" s="21">
        <v>360</v>
      </c>
      <c r="L826" s="51" t="s">
        <v>26</v>
      </c>
      <c r="M826" s="62">
        <v>9964.7999999999993</v>
      </c>
      <c r="N826" s="63">
        <f>ROUND(M826*1.001/K826,2)</f>
        <v>27.71</v>
      </c>
      <c r="O826" s="54"/>
      <c r="P826" s="77"/>
      <c r="Q826" s="80">
        <f>K826</f>
        <v>360</v>
      </c>
      <c r="R826" s="23">
        <f>ROUND(Q826*N826,2)</f>
        <v>9975.6</v>
      </c>
      <c r="S826" s="22">
        <f>T826-R826</f>
        <v>1995.119999999999</v>
      </c>
      <c r="T826" s="73">
        <f>ROUND(Q826*N826*1.2,2)</f>
        <v>11970.72</v>
      </c>
      <c r="U826" s="68">
        <f>IF(Q826=0,"—",(Q826*N826*1.2)/Q826)</f>
        <v>33.251999999999995</v>
      </c>
      <c r="V826" s="24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2:35" s="1" customFormat="1" ht="38.25" x14ac:dyDescent="0.2">
      <c r="B827" s="18"/>
      <c r="C827" s="45"/>
      <c r="D827" s="45"/>
      <c r="E827" s="47">
        <v>819</v>
      </c>
      <c r="F827" s="31" t="s">
        <v>1861</v>
      </c>
      <c r="G827" s="20" t="s">
        <v>24</v>
      </c>
      <c r="H827" s="19" t="s">
        <v>1918</v>
      </c>
      <c r="I827" s="20" t="s">
        <v>831</v>
      </c>
      <c r="J827" s="19" t="s">
        <v>11</v>
      </c>
      <c r="K827" s="21">
        <v>1</v>
      </c>
      <c r="L827" s="51" t="s">
        <v>26</v>
      </c>
      <c r="M827" s="62">
        <v>3500</v>
      </c>
      <c r="N827" s="63">
        <f>ROUND(M827*1.001/K827,2)</f>
        <v>3503.5</v>
      </c>
      <c r="O827" s="54"/>
      <c r="P827" s="77"/>
      <c r="Q827" s="80">
        <f>K827</f>
        <v>1</v>
      </c>
      <c r="R827" s="23">
        <f>ROUND(Q827*N827,2)</f>
        <v>3503.5</v>
      </c>
      <c r="S827" s="22">
        <f>T827-R827</f>
        <v>700.69999999999982</v>
      </c>
      <c r="T827" s="73">
        <f>ROUND(Q827*N827*1.2,2)</f>
        <v>4204.2</v>
      </c>
      <c r="U827" s="68">
        <f>IF(Q827=0,"—",(Q827*N827*1.2)/Q827)</f>
        <v>4204.2</v>
      </c>
      <c r="V827" s="24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2:35" s="1" customFormat="1" ht="38.25" x14ac:dyDescent="0.2">
      <c r="B828" s="18"/>
      <c r="C828" s="45"/>
      <c r="D828" s="45"/>
      <c r="E828" s="47">
        <v>820</v>
      </c>
      <c r="F828" s="31" t="s">
        <v>1862</v>
      </c>
      <c r="G828" s="20" t="s">
        <v>24</v>
      </c>
      <c r="H828" s="19" t="s">
        <v>1918</v>
      </c>
      <c r="I828" s="20" t="s">
        <v>832</v>
      </c>
      <c r="J828" s="19" t="s">
        <v>11</v>
      </c>
      <c r="K828" s="21">
        <v>1</v>
      </c>
      <c r="L828" s="51" t="s">
        <v>26</v>
      </c>
      <c r="M828" s="62">
        <v>3500</v>
      </c>
      <c r="N828" s="63">
        <f>ROUND(M828*1.001/K828,2)</f>
        <v>3503.5</v>
      </c>
      <c r="O828" s="54"/>
      <c r="P828" s="77"/>
      <c r="Q828" s="80">
        <f>K828</f>
        <v>1</v>
      </c>
      <c r="R828" s="23">
        <f>ROUND(Q828*N828,2)</f>
        <v>3503.5</v>
      </c>
      <c r="S828" s="22">
        <f>T828-R828</f>
        <v>700.69999999999982</v>
      </c>
      <c r="T828" s="73">
        <f>ROUND(Q828*N828*1.2,2)</f>
        <v>4204.2</v>
      </c>
      <c r="U828" s="68">
        <f>IF(Q828=0,"—",(Q828*N828*1.2)/Q828)</f>
        <v>4204.2</v>
      </c>
      <c r="V828" s="24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2:35" s="1" customFormat="1" ht="38.25" x14ac:dyDescent="0.2">
      <c r="B829" s="18"/>
      <c r="C829" s="45"/>
      <c r="D829" s="45"/>
      <c r="E829" s="47">
        <v>821</v>
      </c>
      <c r="F829" s="31" t="s">
        <v>1863</v>
      </c>
      <c r="G829" s="20" t="s">
        <v>24</v>
      </c>
      <c r="H829" s="19" t="s">
        <v>1918</v>
      </c>
      <c r="I829" s="20" t="s">
        <v>833</v>
      </c>
      <c r="J829" s="19" t="s">
        <v>11</v>
      </c>
      <c r="K829" s="21">
        <v>1</v>
      </c>
      <c r="L829" s="51" t="s">
        <v>26</v>
      </c>
      <c r="M829" s="62">
        <v>55000</v>
      </c>
      <c r="N829" s="63">
        <f>ROUND(M829*1.001/K829,2)</f>
        <v>55055</v>
      </c>
      <c r="O829" s="54"/>
      <c r="P829" s="77"/>
      <c r="Q829" s="80">
        <f>K829</f>
        <v>1</v>
      </c>
      <c r="R829" s="23">
        <f>ROUND(Q829*N829,2)</f>
        <v>55055</v>
      </c>
      <c r="S829" s="22">
        <f>T829-R829</f>
        <v>11011</v>
      </c>
      <c r="T829" s="73">
        <f>ROUND(Q829*N829*1.2,2)</f>
        <v>66066</v>
      </c>
      <c r="U829" s="68">
        <f>IF(Q829=0,"—",(Q829*N829*1.2)/Q829)</f>
        <v>66066</v>
      </c>
      <c r="V829" s="24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2:35" s="1" customFormat="1" ht="38.25" x14ac:dyDescent="0.2">
      <c r="B830" s="18"/>
      <c r="C830" s="45"/>
      <c r="D830" s="45"/>
      <c r="E830" s="47">
        <v>822</v>
      </c>
      <c r="F830" s="31" t="s">
        <v>1994</v>
      </c>
      <c r="G830" s="20" t="s">
        <v>1995</v>
      </c>
      <c r="H830" s="19" t="s">
        <v>1918</v>
      </c>
      <c r="I830" s="20" t="s">
        <v>2045</v>
      </c>
      <c r="J830" s="19" t="s">
        <v>11</v>
      </c>
      <c r="K830" s="21">
        <v>1</v>
      </c>
      <c r="L830" s="51" t="s">
        <v>26</v>
      </c>
      <c r="M830" s="62">
        <v>10603.03</v>
      </c>
      <c r="N830" s="63">
        <f>ROUND(M830*1.001/K830,2)</f>
        <v>10613.63</v>
      </c>
      <c r="O830" s="54"/>
      <c r="P830" s="77"/>
      <c r="Q830" s="80">
        <f>K830</f>
        <v>1</v>
      </c>
      <c r="R830" s="23">
        <f>ROUND(Q830*N830,2)</f>
        <v>10613.63</v>
      </c>
      <c r="S830" s="22">
        <f>T830-R830</f>
        <v>2122.7300000000014</v>
      </c>
      <c r="T830" s="73">
        <f>ROUND(Q830*N830*1.2,2)</f>
        <v>12736.36</v>
      </c>
      <c r="U830" s="68">
        <f>IF(Q830=0,"—",(Q830*N830*1.2)/Q830)</f>
        <v>12736.355999999998</v>
      </c>
      <c r="V830" s="24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2:35" s="1" customFormat="1" ht="38.25" x14ac:dyDescent="0.2">
      <c r="B831" s="18"/>
      <c r="C831" s="45"/>
      <c r="D831" s="45"/>
      <c r="E831" s="47">
        <v>823</v>
      </c>
      <c r="F831" s="31" t="s">
        <v>1994</v>
      </c>
      <c r="G831" s="20" t="s">
        <v>1996</v>
      </c>
      <c r="H831" s="19" t="s">
        <v>1918</v>
      </c>
      <c r="I831" s="20" t="s">
        <v>2046</v>
      </c>
      <c r="J831" s="19" t="s">
        <v>11</v>
      </c>
      <c r="K831" s="21">
        <v>1</v>
      </c>
      <c r="L831" s="51" t="s">
        <v>26</v>
      </c>
      <c r="M831" s="62">
        <v>10352.450000000001</v>
      </c>
      <c r="N831" s="63">
        <f>ROUND(M831*1.001/K831,2)</f>
        <v>10362.799999999999</v>
      </c>
      <c r="O831" s="54"/>
      <c r="P831" s="77"/>
      <c r="Q831" s="80">
        <f>K831</f>
        <v>1</v>
      </c>
      <c r="R831" s="23">
        <f>ROUND(Q831*N831,2)</f>
        <v>10362.799999999999</v>
      </c>
      <c r="S831" s="22">
        <f>T831-R831</f>
        <v>2072.5600000000013</v>
      </c>
      <c r="T831" s="73">
        <f>ROUND(Q831*N831*1.2,2)</f>
        <v>12435.36</v>
      </c>
      <c r="U831" s="68">
        <f>IF(Q831=0,"—",(Q831*N831*1.2)/Q831)</f>
        <v>12435.359999999999</v>
      </c>
      <c r="V831" s="24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2:35" s="1" customFormat="1" ht="38.25" x14ac:dyDescent="0.2">
      <c r="B832" s="18"/>
      <c r="C832" s="45"/>
      <c r="D832" s="45"/>
      <c r="E832" s="47">
        <v>15</v>
      </c>
      <c r="F832" s="31" t="s">
        <v>849</v>
      </c>
      <c r="G832" s="20" t="s">
        <v>24</v>
      </c>
      <c r="H832" s="19" t="s">
        <v>1866</v>
      </c>
      <c r="I832" s="20" t="s">
        <v>187</v>
      </c>
      <c r="J832" s="19" t="s">
        <v>1864</v>
      </c>
      <c r="K832" s="21">
        <v>10.3</v>
      </c>
      <c r="L832" s="51" t="s">
        <v>26</v>
      </c>
      <c r="M832" s="62">
        <v>133.38999999999999</v>
      </c>
      <c r="N832" s="63">
        <f>ROUND(M832*1.001/K832,2)</f>
        <v>12.96</v>
      </c>
      <c r="O832" s="54" t="s">
        <v>2050</v>
      </c>
      <c r="P832" s="77" t="s">
        <v>2064</v>
      </c>
      <c r="Q832" s="80">
        <f>K832-10.3</f>
        <v>0</v>
      </c>
      <c r="R832" s="23">
        <f>ROUND(Q832*N832,2)</f>
        <v>0</v>
      </c>
      <c r="S832" s="22">
        <f>T832-R832</f>
        <v>0</v>
      </c>
      <c r="T832" s="73">
        <f>ROUND(Q832*N832*1.2,2)</f>
        <v>0</v>
      </c>
      <c r="U832" s="68" t="str">
        <f>IF(Q832=0,"—",(Q832*N832*1.2)/Q832)</f>
        <v>—</v>
      </c>
      <c r="V832" s="24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2:35" s="1" customFormat="1" ht="38.25" x14ac:dyDescent="0.2">
      <c r="B833" s="18"/>
      <c r="C833" s="45"/>
      <c r="D833" s="45"/>
      <c r="E833" s="47">
        <v>16</v>
      </c>
      <c r="F833" s="31" t="s">
        <v>850</v>
      </c>
      <c r="G833" s="20" t="s">
        <v>24</v>
      </c>
      <c r="H833" s="19" t="s">
        <v>1866</v>
      </c>
      <c r="I833" s="20" t="s">
        <v>188</v>
      </c>
      <c r="J833" s="19" t="s">
        <v>1864</v>
      </c>
      <c r="K833" s="21">
        <v>3.5</v>
      </c>
      <c r="L833" s="51" t="s">
        <v>26</v>
      </c>
      <c r="M833" s="62">
        <v>47.5</v>
      </c>
      <c r="N833" s="63">
        <f>ROUND(M833*1.001/K833,2)</f>
        <v>13.59</v>
      </c>
      <c r="O833" s="54" t="s">
        <v>2051</v>
      </c>
      <c r="P833" s="77" t="s">
        <v>2064</v>
      </c>
      <c r="Q833" s="80">
        <f>K833-3.5</f>
        <v>0</v>
      </c>
      <c r="R833" s="23">
        <f>ROUND(Q833*N833,2)</f>
        <v>0</v>
      </c>
      <c r="S833" s="22">
        <f>T833-R833</f>
        <v>0</v>
      </c>
      <c r="T833" s="73">
        <f>ROUND(Q833*N833*1.2,2)</f>
        <v>0</v>
      </c>
      <c r="U833" s="68" t="str">
        <f>IF(Q833=0,"—",(Q833*N833*1.2)/Q833)</f>
        <v>—</v>
      </c>
      <c r="V833" s="24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2:35" s="1" customFormat="1" ht="38.25" x14ac:dyDescent="0.2">
      <c r="B834" s="18"/>
      <c r="C834" s="45"/>
      <c r="D834" s="45"/>
      <c r="E834" s="47">
        <v>17</v>
      </c>
      <c r="F834" s="31" t="s">
        <v>851</v>
      </c>
      <c r="G834" s="20" t="s">
        <v>24</v>
      </c>
      <c r="H834" s="19" t="s">
        <v>1866</v>
      </c>
      <c r="I834" s="20" t="s">
        <v>189</v>
      </c>
      <c r="J834" s="19" t="s">
        <v>1864</v>
      </c>
      <c r="K834" s="21">
        <v>1</v>
      </c>
      <c r="L834" s="51" t="s">
        <v>26</v>
      </c>
      <c r="M834" s="62">
        <v>47.88</v>
      </c>
      <c r="N834" s="63">
        <f>ROUND(M834*1.001/K834,2)</f>
        <v>47.93</v>
      </c>
      <c r="O834" s="54" t="s">
        <v>2052</v>
      </c>
      <c r="P834" s="77" t="s">
        <v>2064</v>
      </c>
      <c r="Q834" s="80">
        <f>K834-1</f>
        <v>0</v>
      </c>
      <c r="R834" s="23">
        <f>ROUND(Q834*N834,2)</f>
        <v>0</v>
      </c>
      <c r="S834" s="22">
        <f>T834-R834</f>
        <v>0</v>
      </c>
      <c r="T834" s="73">
        <f>ROUND(Q834*N834*1.2,2)</f>
        <v>0</v>
      </c>
      <c r="U834" s="68" t="str">
        <f>IF(Q834=0,"—",(Q834*N834*1.2)/Q834)</f>
        <v>—</v>
      </c>
      <c r="V834" s="24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2:35" s="1" customFormat="1" ht="38.25" x14ac:dyDescent="0.2">
      <c r="B835" s="18"/>
      <c r="C835" s="45"/>
      <c r="D835" s="45"/>
      <c r="E835" s="47">
        <v>23</v>
      </c>
      <c r="F835" s="31" t="s">
        <v>853</v>
      </c>
      <c r="G835" s="20">
        <v>309</v>
      </c>
      <c r="H835" s="19" t="s">
        <v>1867</v>
      </c>
      <c r="I835" s="20" t="s">
        <v>191</v>
      </c>
      <c r="J835" s="19" t="s">
        <v>11</v>
      </c>
      <c r="K835" s="21">
        <v>2</v>
      </c>
      <c r="L835" s="51" t="s">
        <v>26</v>
      </c>
      <c r="M835" s="62">
        <v>228</v>
      </c>
      <c r="N835" s="63">
        <f>ROUND(M835*1.001/K835,2)</f>
        <v>114.11</v>
      </c>
      <c r="O835" s="54" t="s">
        <v>2078</v>
      </c>
      <c r="P835" s="77" t="s">
        <v>2081</v>
      </c>
      <c r="Q835" s="80">
        <f>K835-2</f>
        <v>0</v>
      </c>
      <c r="R835" s="23">
        <f>ROUND(Q835*N835,2)</f>
        <v>0</v>
      </c>
      <c r="S835" s="22">
        <f>T835-R835</f>
        <v>0</v>
      </c>
      <c r="T835" s="73">
        <f>ROUND(Q835*N835*1.2,2)</f>
        <v>0</v>
      </c>
      <c r="U835" s="68" t="str">
        <f>IF(Q835=0,"—",(Q835*N835*1.2)/Q835)</f>
        <v>—</v>
      </c>
      <c r="V835" s="24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2:35" s="1" customFormat="1" ht="38.25" x14ac:dyDescent="0.2">
      <c r="B836" s="18"/>
      <c r="C836" s="45"/>
      <c r="D836" s="45"/>
      <c r="E836" s="47">
        <v>70</v>
      </c>
      <c r="F836" s="31" t="s">
        <v>904</v>
      </c>
      <c r="G836" s="20">
        <v>60203</v>
      </c>
      <c r="H836" s="19" t="s">
        <v>1867</v>
      </c>
      <c r="I836" s="20" t="s">
        <v>235</v>
      </c>
      <c r="J836" s="19" t="s">
        <v>11</v>
      </c>
      <c r="K836" s="21">
        <v>3</v>
      </c>
      <c r="L836" s="51" t="s">
        <v>26</v>
      </c>
      <c r="M836" s="62">
        <v>24</v>
      </c>
      <c r="N836" s="63">
        <f>ROUND(M836*1.001/K836,2)</f>
        <v>8.01</v>
      </c>
      <c r="O836" s="54" t="s">
        <v>2057</v>
      </c>
      <c r="P836" s="77" t="s">
        <v>2064</v>
      </c>
      <c r="Q836" s="80">
        <f>K836-3</f>
        <v>0</v>
      </c>
      <c r="R836" s="23">
        <f>ROUND(Q836*N836,2)</f>
        <v>0</v>
      </c>
      <c r="S836" s="22">
        <f>T836-R836</f>
        <v>0</v>
      </c>
      <c r="T836" s="73">
        <f>ROUND(Q836*N836*1.2,2)</f>
        <v>0</v>
      </c>
      <c r="U836" s="68" t="str">
        <f>IF(Q836=0,"—",(Q836*N836*1.2)/Q836)</f>
        <v>—</v>
      </c>
      <c r="V836" s="24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2:35" s="1" customFormat="1" ht="38.25" x14ac:dyDescent="0.2">
      <c r="B837" s="18"/>
      <c r="C837" s="45"/>
      <c r="D837" s="45"/>
      <c r="E837" s="47">
        <v>216</v>
      </c>
      <c r="F837" s="31" t="s">
        <v>1135</v>
      </c>
      <c r="G837" s="20" t="s">
        <v>1136</v>
      </c>
      <c r="H837" s="19" t="s">
        <v>1878</v>
      </c>
      <c r="I837" s="20" t="s">
        <v>364</v>
      </c>
      <c r="J837" s="19" t="s">
        <v>11</v>
      </c>
      <c r="K837" s="21">
        <v>1</v>
      </c>
      <c r="L837" s="51" t="s">
        <v>26</v>
      </c>
      <c r="M837" s="62">
        <v>1250</v>
      </c>
      <c r="N837" s="63">
        <f>ROUND(M837*1.001/K837,2)</f>
        <v>1251.25</v>
      </c>
      <c r="O837" s="54" t="s">
        <v>2083</v>
      </c>
      <c r="P837" s="77" t="s">
        <v>2065</v>
      </c>
      <c r="Q837" s="80">
        <f>K837-1</f>
        <v>0</v>
      </c>
      <c r="R837" s="23">
        <f>ROUND(Q837*N837,2)</f>
        <v>0</v>
      </c>
      <c r="S837" s="22">
        <f>T837-R837</f>
        <v>0</v>
      </c>
      <c r="T837" s="73">
        <f>ROUND(Q837*N837*1.2,2)</f>
        <v>0</v>
      </c>
      <c r="U837" s="68" t="str">
        <f>IF(Q837=0,"—",(Q837*N837*1.2)/Q837)</f>
        <v>—</v>
      </c>
      <c r="V837" s="24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2:35" s="1" customFormat="1" ht="38.25" x14ac:dyDescent="0.2">
      <c r="B838" s="18"/>
      <c r="C838" s="45"/>
      <c r="D838" s="45"/>
      <c r="E838" s="47">
        <v>269</v>
      </c>
      <c r="F838" s="31" t="s">
        <v>1211</v>
      </c>
      <c r="G838" s="20" t="s">
        <v>1212</v>
      </c>
      <c r="H838" s="19" t="s">
        <v>1886</v>
      </c>
      <c r="I838" s="20" t="s">
        <v>397</v>
      </c>
      <c r="J838" s="19" t="s">
        <v>11</v>
      </c>
      <c r="K838" s="21">
        <v>1</v>
      </c>
      <c r="L838" s="51" t="s">
        <v>26</v>
      </c>
      <c r="M838" s="62">
        <v>289.83</v>
      </c>
      <c r="N838" s="63">
        <f>ROUND(M838*1.001/K838,2)</f>
        <v>290.12</v>
      </c>
      <c r="O838" s="54" t="s">
        <v>2083</v>
      </c>
      <c r="P838" s="77" t="s">
        <v>2065</v>
      </c>
      <c r="Q838" s="80">
        <f>K838-1</f>
        <v>0</v>
      </c>
      <c r="R838" s="23">
        <f>ROUND(Q838*N838,2)</f>
        <v>0</v>
      </c>
      <c r="S838" s="22">
        <f>T838-R838</f>
        <v>0</v>
      </c>
      <c r="T838" s="73">
        <f>ROUND(Q838*N838*1.2,2)</f>
        <v>0</v>
      </c>
      <c r="U838" s="68" t="str">
        <f>IF(Q838=0,"—",(Q838*N838*1.2)/Q838)</f>
        <v>—</v>
      </c>
      <c r="V838" s="24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2:35" s="1" customFormat="1" ht="38.25" x14ac:dyDescent="0.2">
      <c r="B839" s="18"/>
      <c r="C839" s="45"/>
      <c r="D839" s="45"/>
      <c r="E839" s="47">
        <v>275</v>
      </c>
      <c r="F839" s="31" t="s">
        <v>1220</v>
      </c>
      <c r="G839" s="20" t="s">
        <v>1221</v>
      </c>
      <c r="H839" s="19" t="s">
        <v>1886</v>
      </c>
      <c r="I839" s="20" t="s">
        <v>403</v>
      </c>
      <c r="J839" s="19" t="s">
        <v>11</v>
      </c>
      <c r="K839" s="21">
        <v>1</v>
      </c>
      <c r="L839" s="51" t="s">
        <v>26</v>
      </c>
      <c r="M839" s="62">
        <v>32.200000000000003</v>
      </c>
      <c r="N839" s="63">
        <f>ROUND(M839*1.001/K839,2)</f>
        <v>32.229999999999997</v>
      </c>
      <c r="O839" s="54" t="s">
        <v>2083</v>
      </c>
      <c r="P839" s="77" t="s">
        <v>2065</v>
      </c>
      <c r="Q839" s="80">
        <f>K839-1</f>
        <v>0</v>
      </c>
      <c r="R839" s="23">
        <f>ROUND(Q839*N839,2)</f>
        <v>0</v>
      </c>
      <c r="S839" s="22">
        <f>T839-R839</f>
        <v>0</v>
      </c>
      <c r="T839" s="73">
        <f>ROUND(Q839*N839*1.2,2)</f>
        <v>0</v>
      </c>
      <c r="U839" s="68" t="str">
        <f>IF(Q839=0,"—",(Q839*N839*1.2)/Q839)</f>
        <v>—</v>
      </c>
      <c r="V839" s="24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2:35" s="1" customFormat="1" ht="38.25" x14ac:dyDescent="0.2">
      <c r="B840" s="18"/>
      <c r="C840" s="45"/>
      <c r="D840" s="45"/>
      <c r="E840" s="47">
        <v>283</v>
      </c>
      <c r="F840" s="31" t="s">
        <v>1225</v>
      </c>
      <c r="G840" s="20" t="s">
        <v>1226</v>
      </c>
      <c r="H840" s="19" t="s">
        <v>1886</v>
      </c>
      <c r="I840" s="20" t="s">
        <v>411</v>
      </c>
      <c r="J840" s="19" t="s">
        <v>11</v>
      </c>
      <c r="K840" s="21">
        <v>3</v>
      </c>
      <c r="L840" s="51" t="s">
        <v>26</v>
      </c>
      <c r="M840" s="62">
        <v>1464</v>
      </c>
      <c r="N840" s="63">
        <f>ROUND(M840*1.001/K840,2)</f>
        <v>488.49</v>
      </c>
      <c r="O840" s="55" t="s">
        <v>2084</v>
      </c>
      <c r="P840" s="78" t="s">
        <v>2065</v>
      </c>
      <c r="Q840" s="80">
        <f>K840-3</f>
        <v>0</v>
      </c>
      <c r="R840" s="23">
        <f>ROUND(Q840*N840,2)</f>
        <v>0</v>
      </c>
      <c r="S840" s="22">
        <f>T840-R840</f>
        <v>0</v>
      </c>
      <c r="T840" s="73">
        <f>ROUND(Q840*N840*1.2,2)</f>
        <v>0</v>
      </c>
      <c r="U840" s="68" t="str">
        <f>IF(Q840=0,"—",(Q840*N840*1.2)/Q840)</f>
        <v>—</v>
      </c>
      <c r="V840" s="24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2:35" s="1" customFormat="1" ht="38.25" x14ac:dyDescent="0.2">
      <c r="B841" s="18"/>
      <c r="C841" s="45"/>
      <c r="D841" s="45"/>
      <c r="E841" s="47">
        <v>284</v>
      </c>
      <c r="F841" s="31" t="s">
        <v>1227</v>
      </c>
      <c r="G841" s="20" t="s">
        <v>1228</v>
      </c>
      <c r="H841" s="19" t="s">
        <v>1886</v>
      </c>
      <c r="I841" s="20" t="s">
        <v>412</v>
      </c>
      <c r="J841" s="19" t="s">
        <v>11</v>
      </c>
      <c r="K841" s="21">
        <v>3</v>
      </c>
      <c r="L841" s="51" t="s">
        <v>26</v>
      </c>
      <c r="M841" s="62">
        <v>139.83000000000001</v>
      </c>
      <c r="N841" s="63">
        <f>ROUND(M841*1.001/K841,2)</f>
        <v>46.66</v>
      </c>
      <c r="O841" s="54" t="s">
        <v>2084</v>
      </c>
      <c r="P841" s="77" t="s">
        <v>2065</v>
      </c>
      <c r="Q841" s="80">
        <f>K841-3</f>
        <v>0</v>
      </c>
      <c r="R841" s="23">
        <f>ROUND(Q841*N841,2)</f>
        <v>0</v>
      </c>
      <c r="S841" s="22">
        <f>T841-R841</f>
        <v>0</v>
      </c>
      <c r="T841" s="73">
        <f>ROUND(Q841*N841*1.2,2)</f>
        <v>0</v>
      </c>
      <c r="U841" s="68" t="str">
        <f>IF(Q841=0,"—",(Q841*N841*1.2)/Q841)</f>
        <v>—</v>
      </c>
      <c r="V841" s="24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2:35" s="1" customFormat="1" ht="38.25" x14ac:dyDescent="0.2">
      <c r="B842" s="18"/>
      <c r="C842" s="45"/>
      <c r="D842" s="45"/>
      <c r="E842" s="47">
        <v>285</v>
      </c>
      <c r="F842" s="31" t="s">
        <v>1229</v>
      </c>
      <c r="G842" s="20" t="s">
        <v>1230</v>
      </c>
      <c r="H842" s="19" t="s">
        <v>1886</v>
      </c>
      <c r="I842" s="20" t="s">
        <v>413</v>
      </c>
      <c r="J842" s="19" t="s">
        <v>11</v>
      </c>
      <c r="K842" s="21">
        <v>2</v>
      </c>
      <c r="L842" s="51" t="s">
        <v>26</v>
      </c>
      <c r="M842" s="62">
        <v>355.94</v>
      </c>
      <c r="N842" s="63">
        <f>ROUND(M842*1.001/K842,2)</f>
        <v>178.15</v>
      </c>
      <c r="O842" s="54" t="s">
        <v>2085</v>
      </c>
      <c r="P842" s="77" t="s">
        <v>2065</v>
      </c>
      <c r="Q842" s="80">
        <f>K842-2</f>
        <v>0</v>
      </c>
      <c r="R842" s="23">
        <f>ROUND(Q842*N842,2)</f>
        <v>0</v>
      </c>
      <c r="S842" s="22">
        <f>T842-R842</f>
        <v>0</v>
      </c>
      <c r="T842" s="73">
        <f>ROUND(Q842*N842*1.2,2)</f>
        <v>0</v>
      </c>
      <c r="U842" s="68" t="str">
        <f>IF(Q842=0,"—",(Q842*N842*1.2)/Q842)</f>
        <v>—</v>
      </c>
      <c r="V842" s="24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2:35" s="1" customFormat="1" ht="38.25" x14ac:dyDescent="0.2">
      <c r="B843" s="18"/>
      <c r="C843" s="45"/>
      <c r="D843" s="45"/>
      <c r="E843" s="47">
        <v>287</v>
      </c>
      <c r="F843" s="31" t="s">
        <v>1232</v>
      </c>
      <c r="G843" s="20" t="s">
        <v>1233</v>
      </c>
      <c r="H843" s="19" t="s">
        <v>1886</v>
      </c>
      <c r="I843" s="20" t="s">
        <v>415</v>
      </c>
      <c r="J843" s="19" t="s">
        <v>11</v>
      </c>
      <c r="K843" s="21">
        <v>1</v>
      </c>
      <c r="L843" s="51" t="s">
        <v>26</v>
      </c>
      <c r="M843" s="62">
        <v>381.36</v>
      </c>
      <c r="N843" s="63">
        <f>ROUND(M843*1.001/K843,2)</f>
        <v>381.74</v>
      </c>
      <c r="O843" s="54" t="s">
        <v>2083</v>
      </c>
      <c r="P843" s="77" t="s">
        <v>2065</v>
      </c>
      <c r="Q843" s="80">
        <f>K843-1</f>
        <v>0</v>
      </c>
      <c r="R843" s="23">
        <f>ROUND(Q843*N843,2)</f>
        <v>0</v>
      </c>
      <c r="S843" s="22">
        <f>T843-R843</f>
        <v>0</v>
      </c>
      <c r="T843" s="73">
        <f>ROUND(Q843*N843*1.2,2)</f>
        <v>0</v>
      </c>
      <c r="U843" s="68" t="str">
        <f>IF(Q843=0,"—",(Q843*N843*1.2)/Q843)</f>
        <v>—</v>
      </c>
      <c r="V843" s="24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2:35" s="1" customFormat="1" ht="38.25" x14ac:dyDescent="0.2">
      <c r="B844" s="18"/>
      <c r="C844" s="45"/>
      <c r="D844" s="45"/>
      <c r="E844" s="47">
        <v>289</v>
      </c>
      <c r="F844" s="31" t="s">
        <v>1236</v>
      </c>
      <c r="G844" s="20" t="s">
        <v>1235</v>
      </c>
      <c r="H844" s="19" t="s">
        <v>1886</v>
      </c>
      <c r="I844" s="20" t="s">
        <v>417</v>
      </c>
      <c r="J844" s="19" t="s">
        <v>11</v>
      </c>
      <c r="K844" s="21">
        <v>1</v>
      </c>
      <c r="L844" s="51" t="s">
        <v>26</v>
      </c>
      <c r="M844" s="62">
        <v>381.36</v>
      </c>
      <c r="N844" s="63">
        <f>ROUND(M844*1.001/K844,2)</f>
        <v>381.74</v>
      </c>
      <c r="O844" s="54" t="s">
        <v>2083</v>
      </c>
      <c r="P844" s="77" t="s">
        <v>2065</v>
      </c>
      <c r="Q844" s="80">
        <f>K844-1</f>
        <v>0</v>
      </c>
      <c r="R844" s="23">
        <f>ROUND(Q844*N844,2)</f>
        <v>0</v>
      </c>
      <c r="S844" s="22">
        <f>T844-R844</f>
        <v>0</v>
      </c>
      <c r="T844" s="73">
        <f>ROUND(Q844*N844*1.2,2)</f>
        <v>0</v>
      </c>
      <c r="U844" s="68" t="str">
        <f>IF(Q844=0,"—",(Q844*N844*1.2)/Q844)</f>
        <v>—</v>
      </c>
      <c r="V844" s="24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2:35" s="1" customFormat="1" ht="38.25" x14ac:dyDescent="0.2">
      <c r="B845" s="18"/>
      <c r="C845" s="45"/>
      <c r="D845" s="45"/>
      <c r="E845" s="47">
        <v>295</v>
      </c>
      <c r="F845" s="31" t="s">
        <v>1245</v>
      </c>
      <c r="G845" s="20" t="s">
        <v>1246</v>
      </c>
      <c r="H845" s="19" t="s">
        <v>1886</v>
      </c>
      <c r="I845" s="20" t="s">
        <v>423</v>
      </c>
      <c r="J845" s="19" t="s">
        <v>11</v>
      </c>
      <c r="K845" s="21">
        <v>2</v>
      </c>
      <c r="L845" s="51" t="s">
        <v>26</v>
      </c>
      <c r="M845" s="62">
        <v>960</v>
      </c>
      <c r="N845" s="63">
        <f>ROUND(M845*1.001/K845,2)</f>
        <v>480.48</v>
      </c>
      <c r="O845" s="54" t="s">
        <v>2085</v>
      </c>
      <c r="P845" s="77" t="s">
        <v>2065</v>
      </c>
      <c r="Q845" s="80">
        <f>K845-2</f>
        <v>0</v>
      </c>
      <c r="R845" s="23">
        <f>ROUND(Q845*N845,2)</f>
        <v>0</v>
      </c>
      <c r="S845" s="22">
        <f>T845-R845</f>
        <v>0</v>
      </c>
      <c r="T845" s="73">
        <f>ROUND(Q845*N845*1.2,2)</f>
        <v>0</v>
      </c>
      <c r="U845" s="68" t="str">
        <f>IF(Q845=0,"—",(Q845*N845*1.2)/Q845)</f>
        <v>—</v>
      </c>
      <c r="V845" s="24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2:35" s="1" customFormat="1" ht="38.25" x14ac:dyDescent="0.2">
      <c r="B846" s="18"/>
      <c r="C846" s="45"/>
      <c r="D846" s="45"/>
      <c r="E846" s="47">
        <v>297</v>
      </c>
      <c r="F846" s="31" t="s">
        <v>1249</v>
      </c>
      <c r="G846" s="20" t="s">
        <v>1250</v>
      </c>
      <c r="H846" s="19" t="s">
        <v>1886</v>
      </c>
      <c r="I846" s="20" t="s">
        <v>425</v>
      </c>
      <c r="J846" s="19" t="s">
        <v>11</v>
      </c>
      <c r="K846" s="21">
        <v>2</v>
      </c>
      <c r="L846" s="51" t="s">
        <v>26</v>
      </c>
      <c r="M846" s="62">
        <v>3577.42</v>
      </c>
      <c r="N846" s="63">
        <f>ROUND(M846*1.001/K846,2)</f>
        <v>1790.5</v>
      </c>
      <c r="O846" s="54" t="s">
        <v>2085</v>
      </c>
      <c r="P846" s="77" t="s">
        <v>2065</v>
      </c>
      <c r="Q846" s="80">
        <f>K846-2</f>
        <v>0</v>
      </c>
      <c r="R846" s="23">
        <f>ROUND(Q846*N846,2)</f>
        <v>0</v>
      </c>
      <c r="S846" s="22">
        <f>T846-R846</f>
        <v>0</v>
      </c>
      <c r="T846" s="73">
        <f>ROUND(Q846*N846*1.2,2)</f>
        <v>0</v>
      </c>
      <c r="U846" s="68" t="str">
        <f>IF(Q846=0,"—",(Q846*N846*1.2)/Q846)</f>
        <v>—</v>
      </c>
      <c r="V846" s="24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2:35" s="1" customFormat="1" ht="38.25" x14ac:dyDescent="0.2">
      <c r="B847" s="18"/>
      <c r="C847" s="45"/>
      <c r="D847" s="45"/>
      <c r="E847" s="47">
        <v>380</v>
      </c>
      <c r="F847" s="31" t="s">
        <v>1352</v>
      </c>
      <c r="G847" s="20" t="s">
        <v>24</v>
      </c>
      <c r="H847" s="19" t="s">
        <v>1890</v>
      </c>
      <c r="I847" s="20" t="s">
        <v>506</v>
      </c>
      <c r="J847" s="19" t="s">
        <v>11</v>
      </c>
      <c r="K847" s="21">
        <v>1</v>
      </c>
      <c r="L847" s="51" t="s">
        <v>26</v>
      </c>
      <c r="M847" s="62">
        <v>3460.16</v>
      </c>
      <c r="N847" s="63">
        <f>ROUND(M847*1.001/K847,2)</f>
        <v>3463.62</v>
      </c>
      <c r="O847" s="54" t="s">
        <v>2083</v>
      </c>
      <c r="P847" s="77" t="s">
        <v>2065</v>
      </c>
      <c r="Q847" s="80">
        <f>K847-1</f>
        <v>0</v>
      </c>
      <c r="R847" s="23">
        <f>ROUND(Q847*N847,2)</f>
        <v>0</v>
      </c>
      <c r="S847" s="22">
        <f>T847-R847</f>
        <v>0</v>
      </c>
      <c r="T847" s="73">
        <f>ROUND(Q847*N847*1.2,2)</f>
        <v>0</v>
      </c>
      <c r="U847" s="68" t="str">
        <f>IF(Q847=0,"—",(Q847*N847*1.2)/Q847)</f>
        <v>—</v>
      </c>
      <c r="V847" s="24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2:35" s="1" customFormat="1" ht="38.25" x14ac:dyDescent="0.2">
      <c r="B848" s="18"/>
      <c r="C848" s="45"/>
      <c r="D848" s="45"/>
      <c r="E848" s="47">
        <v>386</v>
      </c>
      <c r="F848" s="31" t="s">
        <v>19</v>
      </c>
      <c r="G848" s="20">
        <v>628000000000</v>
      </c>
      <c r="H848" s="19" t="s">
        <v>1890</v>
      </c>
      <c r="I848" s="20" t="s">
        <v>512</v>
      </c>
      <c r="J848" s="19" t="s">
        <v>11</v>
      </c>
      <c r="K848" s="21">
        <v>4</v>
      </c>
      <c r="L848" s="51" t="s">
        <v>26</v>
      </c>
      <c r="M848" s="62">
        <v>652</v>
      </c>
      <c r="N848" s="63">
        <f>ROUND(M848*1.001/K848,2)</f>
        <v>163.16</v>
      </c>
      <c r="O848" s="54" t="s">
        <v>2086</v>
      </c>
      <c r="P848" s="77" t="s">
        <v>2065</v>
      </c>
      <c r="Q848" s="80">
        <f>K848-4</f>
        <v>0</v>
      </c>
      <c r="R848" s="23">
        <f>ROUND(Q848*N848,2)</f>
        <v>0</v>
      </c>
      <c r="S848" s="22">
        <f>T848-R848</f>
        <v>0</v>
      </c>
      <c r="T848" s="73">
        <f>ROUND(Q848*N848*1.2,2)</f>
        <v>0</v>
      </c>
      <c r="U848" s="68" t="str">
        <f>IF(Q848=0,"—",(Q848*N848*1.2)/Q848)</f>
        <v>—</v>
      </c>
      <c r="V848" s="24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2:65" s="1" customFormat="1" ht="38.25" x14ac:dyDescent="0.2">
      <c r="B849" s="18"/>
      <c r="C849" s="45"/>
      <c r="D849" s="45"/>
      <c r="E849" s="47">
        <v>390</v>
      </c>
      <c r="F849" s="31" t="s">
        <v>1363</v>
      </c>
      <c r="G849" s="20" t="s">
        <v>1364</v>
      </c>
      <c r="H849" s="19" t="s">
        <v>1890</v>
      </c>
      <c r="I849" s="20" t="s">
        <v>513</v>
      </c>
      <c r="J849" s="19" t="s">
        <v>11</v>
      </c>
      <c r="K849" s="21">
        <v>2</v>
      </c>
      <c r="L849" s="51" t="s">
        <v>26</v>
      </c>
      <c r="M849" s="62">
        <v>960</v>
      </c>
      <c r="N849" s="63">
        <f>ROUND(M849*1.001/K849,2)</f>
        <v>480.48</v>
      </c>
      <c r="O849" s="54" t="s">
        <v>2085</v>
      </c>
      <c r="P849" s="77" t="s">
        <v>2065</v>
      </c>
      <c r="Q849" s="80">
        <f>K849-2</f>
        <v>0</v>
      </c>
      <c r="R849" s="23">
        <f>ROUND(Q849*N849,2)</f>
        <v>0</v>
      </c>
      <c r="S849" s="22">
        <f>T849-R849</f>
        <v>0</v>
      </c>
      <c r="T849" s="73">
        <f>ROUND(Q849*N849*1.2,2)</f>
        <v>0</v>
      </c>
      <c r="U849" s="68" t="str">
        <f>IF(Q849=0,"—",(Q849*N849*1.2)/Q849)</f>
        <v>—</v>
      </c>
      <c r="V849" s="24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2:65" s="1" customFormat="1" ht="38.25" x14ac:dyDescent="0.2">
      <c r="B850" s="18"/>
      <c r="C850" s="45"/>
      <c r="D850" s="45"/>
      <c r="E850" s="47">
        <v>480</v>
      </c>
      <c r="F850" s="31" t="s">
        <v>17</v>
      </c>
      <c r="G850" s="20">
        <v>8876279</v>
      </c>
      <c r="H850" s="19" t="s">
        <v>1906</v>
      </c>
      <c r="I850" s="20" t="s">
        <v>576</v>
      </c>
      <c r="J850" s="19" t="s">
        <v>11</v>
      </c>
      <c r="K850" s="21">
        <v>1</v>
      </c>
      <c r="L850" s="51" t="s">
        <v>26</v>
      </c>
      <c r="M850" s="62">
        <v>761.87</v>
      </c>
      <c r="N850" s="63">
        <f>ROUND(M850*1.001/K850,2)</f>
        <v>762.63</v>
      </c>
      <c r="O850" s="54" t="s">
        <v>2052</v>
      </c>
      <c r="P850" s="77" t="s">
        <v>2064</v>
      </c>
      <c r="Q850" s="80">
        <f>K850-1</f>
        <v>0</v>
      </c>
      <c r="R850" s="23">
        <f>ROUND(Q850*N850,2)</f>
        <v>0</v>
      </c>
      <c r="S850" s="22">
        <f>T850-R850</f>
        <v>0</v>
      </c>
      <c r="T850" s="73">
        <f>ROUND(Q850*N850*1.2,2)</f>
        <v>0</v>
      </c>
      <c r="U850" s="68" t="str">
        <f>IF(Q850=0,"—",(Q850*N850*1.2)/Q850)</f>
        <v>—</v>
      </c>
      <c r="V850" s="24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2:65" s="1" customFormat="1" ht="38.25" x14ac:dyDescent="0.2">
      <c r="B851" s="18"/>
      <c r="C851" s="45"/>
      <c r="D851" s="45"/>
      <c r="E851" s="47">
        <v>515</v>
      </c>
      <c r="F851" s="31" t="s">
        <v>1530</v>
      </c>
      <c r="G851" s="20" t="s">
        <v>1531</v>
      </c>
      <c r="H851" s="19" t="s">
        <v>1913</v>
      </c>
      <c r="I851" s="20" t="s">
        <v>611</v>
      </c>
      <c r="J851" s="19" t="s">
        <v>11</v>
      </c>
      <c r="K851" s="21">
        <v>5</v>
      </c>
      <c r="L851" s="51" t="s">
        <v>26</v>
      </c>
      <c r="M851" s="62">
        <v>556.4</v>
      </c>
      <c r="N851" s="63">
        <f>ROUND(M851*1.001/K851,2)</f>
        <v>111.39</v>
      </c>
      <c r="O851" s="54" t="s">
        <v>2087</v>
      </c>
      <c r="P851" s="77" t="s">
        <v>2066</v>
      </c>
      <c r="Q851" s="80">
        <f>K851-5</f>
        <v>0</v>
      </c>
      <c r="R851" s="23">
        <f>ROUND(Q851*N851,2)</f>
        <v>0</v>
      </c>
      <c r="S851" s="22">
        <f>T851-R851</f>
        <v>0</v>
      </c>
      <c r="T851" s="73">
        <f>ROUND(Q851*N851*1.2,2)</f>
        <v>0</v>
      </c>
      <c r="U851" s="68" t="str">
        <f>IF(Q851=0,"—",(Q851*N851*1.2)/Q851)</f>
        <v>—</v>
      </c>
      <c r="V851" s="24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2:65" s="1" customFormat="1" ht="38.25" x14ac:dyDescent="0.2">
      <c r="B852" s="18"/>
      <c r="C852" s="45"/>
      <c r="D852" s="45"/>
      <c r="E852" s="47">
        <v>516</v>
      </c>
      <c r="F852" s="31" t="s">
        <v>1532</v>
      </c>
      <c r="G852" s="20" t="s">
        <v>1533</v>
      </c>
      <c r="H852" s="19" t="s">
        <v>1913</v>
      </c>
      <c r="I852" s="20" t="s">
        <v>612</v>
      </c>
      <c r="J852" s="19" t="s">
        <v>11</v>
      </c>
      <c r="K852" s="21">
        <v>8</v>
      </c>
      <c r="L852" s="51" t="s">
        <v>26</v>
      </c>
      <c r="M852" s="62">
        <v>890.24</v>
      </c>
      <c r="N852" s="63">
        <f>ROUND(M852*1.001/K852,2)</f>
        <v>111.39</v>
      </c>
      <c r="O852" s="54" t="s">
        <v>2088</v>
      </c>
      <c r="P852" s="77" t="s">
        <v>2066</v>
      </c>
      <c r="Q852" s="80">
        <f>K852-8</f>
        <v>0</v>
      </c>
      <c r="R852" s="23">
        <f>ROUND(Q852*N852,2)</f>
        <v>0</v>
      </c>
      <c r="S852" s="22">
        <f>T852-R852</f>
        <v>0</v>
      </c>
      <c r="T852" s="73">
        <f>ROUND(Q852*N852*1.2,2)</f>
        <v>0</v>
      </c>
      <c r="U852" s="68" t="str">
        <f>IF(Q852=0,"—",(Q852*N852*1.2)/Q852)</f>
        <v>—</v>
      </c>
      <c r="V852" s="24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2:65" s="1" customFormat="1" ht="38.25" x14ac:dyDescent="0.2">
      <c r="B853" s="18"/>
      <c r="C853" s="45"/>
      <c r="D853" s="45"/>
      <c r="E853" s="47">
        <v>534</v>
      </c>
      <c r="F853" s="31" t="s">
        <v>1550</v>
      </c>
      <c r="G853" s="20">
        <v>20976003</v>
      </c>
      <c r="H853" s="19" t="s">
        <v>1913</v>
      </c>
      <c r="I853" s="20" t="s">
        <v>101</v>
      </c>
      <c r="J853" s="19" t="s">
        <v>11</v>
      </c>
      <c r="K853" s="21">
        <v>1</v>
      </c>
      <c r="L853" s="51" t="s">
        <v>26</v>
      </c>
      <c r="M853" s="62">
        <v>8020</v>
      </c>
      <c r="N853" s="63">
        <f>ROUND(M853*1.001/K853,2)</f>
        <v>8028.02</v>
      </c>
      <c r="O853" s="54" t="s">
        <v>2052</v>
      </c>
      <c r="P853" s="77" t="s">
        <v>2064</v>
      </c>
      <c r="Q853" s="80">
        <f>K853-1</f>
        <v>0</v>
      </c>
      <c r="R853" s="23">
        <f>ROUND(Q853*N853,2)</f>
        <v>0</v>
      </c>
      <c r="S853" s="22">
        <f>T853-R853</f>
        <v>0</v>
      </c>
      <c r="T853" s="73">
        <f>ROUND(Q853*N853*1.2,2)</f>
        <v>0</v>
      </c>
      <c r="U853" s="68" t="str">
        <f>IF(Q853=0,"—",(Q853*N853*1.2)/Q853)</f>
        <v>—</v>
      </c>
      <c r="V853" s="24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2:65" s="1" customFormat="1" ht="38.25" x14ac:dyDescent="0.2">
      <c r="B854" s="18"/>
      <c r="C854" s="45"/>
      <c r="D854" s="45"/>
      <c r="E854" s="47">
        <v>536</v>
      </c>
      <c r="F854" s="31" t="s">
        <v>1552</v>
      </c>
      <c r="G854" s="20">
        <v>21707132</v>
      </c>
      <c r="H854" s="19" t="s">
        <v>1913</v>
      </c>
      <c r="I854" s="20" t="s">
        <v>103</v>
      </c>
      <c r="J854" s="19" t="s">
        <v>11</v>
      </c>
      <c r="K854" s="21">
        <v>1</v>
      </c>
      <c r="L854" s="51" t="s">
        <v>26</v>
      </c>
      <c r="M854" s="62">
        <v>8019</v>
      </c>
      <c r="N854" s="63">
        <f>ROUND(M854*1.001/K854,2)</f>
        <v>8027.02</v>
      </c>
      <c r="O854" s="54" t="s">
        <v>2052</v>
      </c>
      <c r="P854" s="77" t="s">
        <v>2064</v>
      </c>
      <c r="Q854" s="80">
        <f>K854-1</f>
        <v>0</v>
      </c>
      <c r="R854" s="23">
        <f>ROUND(Q854*N854,2)</f>
        <v>0</v>
      </c>
      <c r="S854" s="22">
        <f>T854-R854</f>
        <v>0</v>
      </c>
      <c r="T854" s="73">
        <f>ROUND(Q854*N854*1.2,2)</f>
        <v>0</v>
      </c>
      <c r="U854" s="68" t="str">
        <f>IF(Q854=0,"—",(Q854*N854*1.2)/Q854)</f>
        <v>—</v>
      </c>
      <c r="V854" s="24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2:65" s="1" customFormat="1" ht="38.25" x14ac:dyDescent="0.2">
      <c r="B855" s="18"/>
      <c r="C855" s="45"/>
      <c r="D855" s="45"/>
      <c r="E855" s="47">
        <v>537</v>
      </c>
      <c r="F855" s="31" t="s">
        <v>1553</v>
      </c>
      <c r="G855" s="20">
        <v>21707133</v>
      </c>
      <c r="H855" s="19" t="s">
        <v>1913</v>
      </c>
      <c r="I855" s="20" t="s">
        <v>104</v>
      </c>
      <c r="J855" s="19" t="s">
        <v>11</v>
      </c>
      <c r="K855" s="21">
        <v>2</v>
      </c>
      <c r="L855" s="51" t="s">
        <v>26</v>
      </c>
      <c r="M855" s="62">
        <v>16038</v>
      </c>
      <c r="N855" s="63">
        <f>ROUND(M855*1.001/K855,2)</f>
        <v>8027.02</v>
      </c>
      <c r="O855" s="54" t="s">
        <v>2056</v>
      </c>
      <c r="P855" s="77" t="s">
        <v>2064</v>
      </c>
      <c r="Q855" s="80">
        <f>K855-2</f>
        <v>0</v>
      </c>
      <c r="R855" s="23">
        <f>ROUND(Q855*N855,2)</f>
        <v>0</v>
      </c>
      <c r="S855" s="22">
        <f>T855-R855</f>
        <v>0</v>
      </c>
      <c r="T855" s="73">
        <f>ROUND(Q855*N855*1.2,2)</f>
        <v>0</v>
      </c>
      <c r="U855" s="68" t="str">
        <f>IF(Q855=0,"—",(Q855*N855*1.2)/Q855)</f>
        <v>—</v>
      </c>
      <c r="V855" s="24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2:65" s="1" customFormat="1" ht="38.25" x14ac:dyDescent="0.2">
      <c r="B856" s="18"/>
      <c r="C856" s="45"/>
      <c r="D856" s="45"/>
      <c r="E856" s="47">
        <v>540</v>
      </c>
      <c r="F856" s="31" t="s">
        <v>16</v>
      </c>
      <c r="G856" s="20" t="s">
        <v>1558</v>
      </c>
      <c r="H856" s="19" t="s">
        <v>1913</v>
      </c>
      <c r="I856" s="20" t="s">
        <v>631</v>
      </c>
      <c r="J856" s="19" t="s">
        <v>11</v>
      </c>
      <c r="K856" s="21">
        <v>9</v>
      </c>
      <c r="L856" s="51" t="s">
        <v>26</v>
      </c>
      <c r="M856" s="62">
        <v>2014.65</v>
      </c>
      <c r="N856" s="63">
        <f>ROUND(M856*1.001/K856,2)</f>
        <v>224.07</v>
      </c>
      <c r="O856" s="54" t="s">
        <v>2089</v>
      </c>
      <c r="P856" s="77" t="s">
        <v>2066</v>
      </c>
      <c r="Q856" s="80">
        <f>K856-9</f>
        <v>0</v>
      </c>
      <c r="R856" s="23">
        <f>ROUND(Q856*N856,2)</f>
        <v>0</v>
      </c>
      <c r="S856" s="22">
        <f>T856-R856</f>
        <v>0</v>
      </c>
      <c r="T856" s="73">
        <f>ROUND(Q856*N856*1.2,2)</f>
        <v>0</v>
      </c>
      <c r="U856" s="68" t="str">
        <f>IF(Q856=0,"—",(Q856*N856*1.2)/Q856)</f>
        <v>—</v>
      </c>
      <c r="V856" s="24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2:65" s="1" customFormat="1" ht="76.5" x14ac:dyDescent="0.2">
      <c r="B857" s="18"/>
      <c r="C857" s="45"/>
      <c r="D857" s="45"/>
      <c r="E857" s="47">
        <v>719</v>
      </c>
      <c r="F857" s="31" t="s">
        <v>1757</v>
      </c>
      <c r="G857" s="20" t="s">
        <v>24</v>
      </c>
      <c r="H857" s="19" t="s">
        <v>1918</v>
      </c>
      <c r="I857" s="20" t="s">
        <v>139</v>
      </c>
      <c r="J857" s="19" t="s">
        <v>11</v>
      </c>
      <c r="K857" s="21">
        <v>6</v>
      </c>
      <c r="L857" s="51" t="s">
        <v>26</v>
      </c>
      <c r="M857" s="62">
        <v>3510</v>
      </c>
      <c r="N857" s="63">
        <f>ROUND(M857*1.001/K857,2)</f>
        <v>585.59</v>
      </c>
      <c r="O857" s="54" t="s">
        <v>2070</v>
      </c>
      <c r="P857" s="77" t="s">
        <v>2069</v>
      </c>
      <c r="Q857" s="80">
        <f>K857-3-3</f>
        <v>0</v>
      </c>
      <c r="R857" s="23">
        <f>ROUND(Q857*N857,2)</f>
        <v>0</v>
      </c>
      <c r="S857" s="22">
        <f>T857-R857</f>
        <v>0</v>
      </c>
      <c r="T857" s="73">
        <f>ROUND(Q857*N857*1.2,2)</f>
        <v>0</v>
      </c>
      <c r="U857" s="68" t="str">
        <f>IF(Q857=0,"—",(Q857*N857*1.2)/Q857)</f>
        <v>—</v>
      </c>
      <c r="V857" s="24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2:65" s="1" customFormat="1" ht="38.25" x14ac:dyDescent="0.2">
      <c r="B858" s="18"/>
      <c r="C858" s="45"/>
      <c r="D858" s="45"/>
      <c r="E858" s="47">
        <v>729</v>
      </c>
      <c r="F858" s="31" t="s">
        <v>1767</v>
      </c>
      <c r="G858" s="20" t="s">
        <v>24</v>
      </c>
      <c r="H858" s="19" t="s">
        <v>1918</v>
      </c>
      <c r="I858" s="20" t="s">
        <v>771</v>
      </c>
      <c r="J858" s="19" t="s">
        <v>1864</v>
      </c>
      <c r="K858" s="21">
        <v>5.2</v>
      </c>
      <c r="L858" s="51" t="s">
        <v>26</v>
      </c>
      <c r="M858" s="62">
        <v>2147.81</v>
      </c>
      <c r="N858" s="63">
        <f>ROUND(M858*1.001/K858,2)</f>
        <v>413.45</v>
      </c>
      <c r="O858" s="54" t="s">
        <v>2059</v>
      </c>
      <c r="P858" s="77" t="s">
        <v>2067</v>
      </c>
      <c r="Q858" s="80">
        <f>K858-5.2</f>
        <v>0</v>
      </c>
      <c r="R858" s="23">
        <f>ROUND(Q858*N858,2)</f>
        <v>0</v>
      </c>
      <c r="S858" s="22">
        <f>T858-R858</f>
        <v>0</v>
      </c>
      <c r="T858" s="73">
        <f>ROUND(Q858*N858*1.2,2)</f>
        <v>0</v>
      </c>
      <c r="U858" s="68" t="str">
        <f>IF(Q858=0,"—",(Q858*N858*1.2)/Q858)</f>
        <v>—</v>
      </c>
      <c r="V858" s="24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2:65" s="1" customFormat="1" ht="38.25" x14ac:dyDescent="0.2">
      <c r="B859" s="18"/>
      <c r="C859" s="45"/>
      <c r="D859" s="45"/>
      <c r="E859" s="47">
        <v>730</v>
      </c>
      <c r="F859" s="31" t="s">
        <v>1768</v>
      </c>
      <c r="G859" s="20" t="s">
        <v>24</v>
      </c>
      <c r="H859" s="19" t="s">
        <v>1918</v>
      </c>
      <c r="I859" s="20" t="s">
        <v>772</v>
      </c>
      <c r="J859" s="19" t="s">
        <v>1864</v>
      </c>
      <c r="K859" s="21">
        <v>10.7</v>
      </c>
      <c r="L859" s="51" t="s">
        <v>26</v>
      </c>
      <c r="M859" s="62">
        <v>4419.53</v>
      </c>
      <c r="N859" s="63">
        <f>ROUND(M859*1.001/K859,2)</f>
        <v>413.45</v>
      </c>
      <c r="O859" s="54" t="s">
        <v>2060</v>
      </c>
      <c r="P859" s="77" t="s">
        <v>2067</v>
      </c>
      <c r="Q859" s="80">
        <f>K859-10.7</f>
        <v>0</v>
      </c>
      <c r="R859" s="23">
        <f>ROUND(Q859*N859,2)</f>
        <v>0</v>
      </c>
      <c r="S859" s="22">
        <f>T859-R859</f>
        <v>0</v>
      </c>
      <c r="T859" s="73">
        <f>ROUND(Q859*N859*1.2,2)</f>
        <v>0</v>
      </c>
      <c r="U859" s="68" t="str">
        <f>IF(Q859=0,"—",(Q859*N859*1.2)/Q859)</f>
        <v>—</v>
      </c>
      <c r="V859" s="24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2:65" s="1" customFormat="1" ht="38.25" x14ac:dyDescent="0.2">
      <c r="B860" s="18"/>
      <c r="C860" s="45"/>
      <c r="D860" s="45"/>
      <c r="E860" s="47">
        <v>736</v>
      </c>
      <c r="F860" s="31" t="s">
        <v>1773</v>
      </c>
      <c r="G860" s="20" t="s">
        <v>24</v>
      </c>
      <c r="H860" s="19" t="s">
        <v>1918</v>
      </c>
      <c r="I860" s="20" t="s">
        <v>777</v>
      </c>
      <c r="J860" s="19" t="s">
        <v>1864</v>
      </c>
      <c r="K860" s="21">
        <v>11.2</v>
      </c>
      <c r="L860" s="51" t="s">
        <v>26</v>
      </c>
      <c r="M860" s="62">
        <v>4719.68</v>
      </c>
      <c r="N860" s="63">
        <f>ROUND(M860*1.001/K860,2)</f>
        <v>421.82</v>
      </c>
      <c r="O860" s="54" t="s">
        <v>2061</v>
      </c>
      <c r="P860" s="77" t="s">
        <v>2064</v>
      </c>
      <c r="Q860" s="80">
        <f>K860-11.2</f>
        <v>0</v>
      </c>
      <c r="R860" s="23">
        <f>ROUND(Q860*N860,2)</f>
        <v>0</v>
      </c>
      <c r="S860" s="22">
        <f>T860-R860</f>
        <v>0</v>
      </c>
      <c r="T860" s="73">
        <f>ROUND(Q860*N860*1.2,2)</f>
        <v>0</v>
      </c>
      <c r="U860" s="68" t="str">
        <f>IF(Q860=0,"—",(Q860*N860*1.2)/Q860)</f>
        <v>—</v>
      </c>
      <c r="V860" s="24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2:65" s="1" customFormat="1" ht="38.25" x14ac:dyDescent="0.2">
      <c r="B861" s="18"/>
      <c r="C861" s="45"/>
      <c r="D861" s="45"/>
      <c r="E861" s="47">
        <v>737</v>
      </c>
      <c r="F861" s="31" t="s">
        <v>1774</v>
      </c>
      <c r="G861" s="20" t="s">
        <v>24</v>
      </c>
      <c r="H861" s="19" t="s">
        <v>1918</v>
      </c>
      <c r="I861" s="20" t="s">
        <v>778</v>
      </c>
      <c r="J861" s="19" t="s">
        <v>1864</v>
      </c>
      <c r="K861" s="21">
        <v>11.8</v>
      </c>
      <c r="L861" s="51" t="s">
        <v>26</v>
      </c>
      <c r="M861" s="62">
        <v>5040.0200000000004</v>
      </c>
      <c r="N861" s="63">
        <f>ROUND(M861*1.001/K861,2)</f>
        <v>427.55</v>
      </c>
      <c r="O861" s="54" t="s">
        <v>2062</v>
      </c>
      <c r="P861" s="77" t="s">
        <v>2064</v>
      </c>
      <c r="Q861" s="80">
        <f>K861-11.8</f>
        <v>0</v>
      </c>
      <c r="R861" s="23">
        <f>ROUND(Q861*N861,2)</f>
        <v>0</v>
      </c>
      <c r="S861" s="22">
        <f>T861-R861</f>
        <v>0</v>
      </c>
      <c r="T861" s="73">
        <f>ROUND(Q861*N861*1.2,2)</f>
        <v>0</v>
      </c>
      <c r="U861" s="68" t="str">
        <f>IF(Q861=0,"—",(Q861*N861*1.2)/Q861)</f>
        <v>—</v>
      </c>
      <c r="V861" s="24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2:65" s="1" customFormat="1" ht="38.25" x14ac:dyDescent="0.2">
      <c r="B862" s="18"/>
      <c r="C862" s="45"/>
      <c r="D862" s="45"/>
      <c r="E862" s="47">
        <v>739</v>
      </c>
      <c r="F862" s="31" t="s">
        <v>1776</v>
      </c>
      <c r="G862" s="20" t="s">
        <v>24</v>
      </c>
      <c r="H862" s="19" t="s">
        <v>1918</v>
      </c>
      <c r="I862" s="20" t="s">
        <v>143</v>
      </c>
      <c r="J862" s="19" t="s">
        <v>1864</v>
      </c>
      <c r="K862" s="21">
        <v>10</v>
      </c>
      <c r="L862" s="51" t="s">
        <v>26</v>
      </c>
      <c r="M862" s="62">
        <v>1645</v>
      </c>
      <c r="N862" s="63">
        <f>ROUND(M862*1.001/K862,2)</f>
        <v>164.66</v>
      </c>
      <c r="O862" s="54" t="s">
        <v>2054</v>
      </c>
      <c r="P862" s="77" t="s">
        <v>2064</v>
      </c>
      <c r="Q862" s="80">
        <f>K862-10</f>
        <v>0</v>
      </c>
      <c r="R862" s="23">
        <f>ROUND(Q862*N862,2)</f>
        <v>0</v>
      </c>
      <c r="S862" s="22">
        <f>T862-R862</f>
        <v>0</v>
      </c>
      <c r="T862" s="73">
        <f>ROUND(Q862*N862*1.2,2)</f>
        <v>0</v>
      </c>
      <c r="U862" s="68" t="str">
        <f>IF(Q862=0,"—",(Q862*N862*1.2)/Q862)</f>
        <v>—</v>
      </c>
      <c r="V862" s="24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2:65" s="1" customFormat="1" ht="38.25" x14ac:dyDescent="0.2">
      <c r="B863" s="18"/>
      <c r="C863" s="45"/>
      <c r="D863" s="45"/>
      <c r="E863" s="47">
        <v>748</v>
      </c>
      <c r="F863" s="31" t="s">
        <v>1784</v>
      </c>
      <c r="G863" s="20" t="s">
        <v>24</v>
      </c>
      <c r="H863" s="19" t="s">
        <v>1918</v>
      </c>
      <c r="I863" s="20" t="s">
        <v>787</v>
      </c>
      <c r="J863" s="19" t="s">
        <v>1864</v>
      </c>
      <c r="K863" s="21">
        <v>10</v>
      </c>
      <c r="L863" s="51" t="s">
        <v>26</v>
      </c>
      <c r="M863" s="62">
        <v>1925.8</v>
      </c>
      <c r="N863" s="63">
        <f>ROUND(M863*1.001/K863,2)</f>
        <v>192.77</v>
      </c>
      <c r="O863" s="54" t="s">
        <v>2063</v>
      </c>
      <c r="P863" s="77" t="s">
        <v>2081</v>
      </c>
      <c r="Q863" s="80">
        <f>K863-10</f>
        <v>0</v>
      </c>
      <c r="R863" s="23">
        <f>ROUND(Q863*N863,2)</f>
        <v>0</v>
      </c>
      <c r="S863" s="22">
        <f>T863-R863</f>
        <v>0</v>
      </c>
      <c r="T863" s="73">
        <f>ROUND(Q863*N863*1.2,2)</f>
        <v>0</v>
      </c>
      <c r="U863" s="68" t="str">
        <f>IF(Q863=0,"—",(Q863*N863*1.2)/Q863)</f>
        <v>—</v>
      </c>
      <c r="V863" s="24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2:65" ht="11.45" customHeight="1" thickBot="1" x14ac:dyDescent="0.25">
      <c r="B864" s="13"/>
      <c r="C864" s="45"/>
      <c r="D864" s="45"/>
      <c r="E864" s="48"/>
      <c r="F864" s="25"/>
      <c r="G864" s="25"/>
      <c r="H864" s="25"/>
      <c r="I864" s="25"/>
      <c r="J864" s="26" t="str">
        <f>IF(AND(MAX(C9:E863)=COUNTA(F9:F863),COUNTIF(J9:J863,J9)=COUNTA(J9:J863)),J9,"ед")</f>
        <v>ед</v>
      </c>
      <c r="K864" s="21">
        <f>SUBTOTAL(9,K9:K863)</f>
        <v>42051.099999999984</v>
      </c>
      <c r="L864" s="52"/>
      <c r="M864" s="64">
        <f>SUBTOTAL(9,M9:M863)</f>
        <v>26779978.119999986</v>
      </c>
      <c r="N864" s="65"/>
      <c r="O864" s="56"/>
      <c r="P864" s="37"/>
      <c r="Q864" s="81">
        <f>SUBTOTAL(9,Q9:Q863)</f>
        <v>37835.899999999987</v>
      </c>
      <c r="R864" s="82"/>
      <c r="S864" s="74">
        <f>ROUND(SUBTOTAL(9,S9:S863),2)</f>
        <v>5327390.1100000003</v>
      </c>
      <c r="T864" s="75"/>
      <c r="U864" s="69"/>
      <c r="V864" s="12"/>
      <c r="BJ864" s="2"/>
      <c r="BK864" s="2"/>
      <c r="BL864" s="2"/>
      <c r="BM864" s="2"/>
    </row>
    <row r="865" spans="2:65" ht="11.45" customHeight="1" x14ac:dyDescent="0.2">
      <c r="B865" s="13"/>
      <c r="C865" s="45"/>
      <c r="D865" s="45"/>
      <c r="E865" s="49"/>
      <c r="F865" s="41" t="s">
        <v>5</v>
      </c>
      <c r="G865" s="41"/>
      <c r="H865" s="41"/>
      <c r="I865" s="41"/>
      <c r="J865" s="41"/>
      <c r="K865" s="41"/>
      <c r="L865" s="41"/>
      <c r="M865" s="57"/>
      <c r="N865" s="57"/>
      <c r="O865" s="41"/>
      <c r="P865" s="41"/>
      <c r="Q865" s="57"/>
      <c r="R865" s="57"/>
      <c r="S865" s="70"/>
      <c r="T865" s="71">
        <f>SUBTOTAL(9,R9:R863)</f>
        <v>26636950.179999985</v>
      </c>
      <c r="U865" s="27"/>
      <c r="V865" s="12"/>
      <c r="BJ865" s="2"/>
      <c r="BK865" s="2"/>
      <c r="BL865" s="2"/>
      <c r="BM865" s="2"/>
    </row>
    <row r="866" spans="2:65" ht="11.45" customHeight="1" x14ac:dyDescent="0.2">
      <c r="B866" s="13"/>
      <c r="C866" s="45"/>
      <c r="D866" s="45"/>
      <c r="E866" s="49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3"/>
      <c r="T866" s="39"/>
      <c r="U866" s="27"/>
      <c r="V866" s="12"/>
      <c r="BJ866" s="2"/>
      <c r="BK866" s="2"/>
      <c r="BL866" s="2"/>
      <c r="BM866" s="2"/>
    </row>
    <row r="867" spans="2:65" ht="11.45" customHeight="1" x14ac:dyDescent="0.2">
      <c r="B867" s="13"/>
      <c r="C867" s="45"/>
      <c r="D867" s="45"/>
      <c r="E867" s="49"/>
      <c r="F867" s="46" t="s">
        <v>6</v>
      </c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39">
        <f>T865+S864</f>
        <v>31964340.289999984</v>
      </c>
      <c r="U867" s="27"/>
      <c r="V867" s="12"/>
      <c r="BJ867" s="2"/>
      <c r="BK867" s="2"/>
      <c r="BL867" s="2"/>
      <c r="BM867" s="2"/>
    </row>
    <row r="868" spans="2:65" ht="11.45" customHeight="1" x14ac:dyDescent="0.2">
      <c r="B868" s="13"/>
      <c r="C868" s="45"/>
      <c r="D868" s="45"/>
      <c r="E868" s="50"/>
      <c r="F868" s="46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39"/>
      <c r="U868" s="27"/>
      <c r="V868" s="12"/>
      <c r="BJ868" s="2"/>
      <c r="BK868" s="2"/>
      <c r="BL868" s="2"/>
      <c r="BM868" s="2"/>
    </row>
    <row r="869" spans="2:65" ht="15" customHeight="1" thickBot="1" x14ac:dyDescent="0.25">
      <c r="B869" s="28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36"/>
      <c r="Q869" s="29"/>
      <c r="R869" s="29"/>
      <c r="S869" s="29"/>
      <c r="T869" s="29"/>
      <c r="U869" s="29"/>
      <c r="V869" s="30"/>
      <c r="BJ869" s="2"/>
      <c r="BK869" s="2"/>
      <c r="BL869" s="2"/>
      <c r="BM869" s="2"/>
    </row>
    <row r="870" spans="2:65" ht="1.5" customHeight="1" x14ac:dyDescent="0.2">
      <c r="BJ870" s="2"/>
      <c r="BK870" s="2"/>
      <c r="BL870" s="2"/>
      <c r="BM870" s="2"/>
    </row>
    <row r="871" spans="2:65" ht="0" hidden="1" customHeight="1" x14ac:dyDescent="0.2"/>
  </sheetData>
  <mergeCells count="8">
    <mergeCell ref="E3:U4"/>
    <mergeCell ref="E864:E868"/>
    <mergeCell ref="M7:N7"/>
    <mergeCell ref="Q7:T7"/>
    <mergeCell ref="T867:T868"/>
    <mergeCell ref="T865:T866"/>
    <mergeCell ref="F867:S868"/>
    <mergeCell ref="F865:S866"/>
  </mergeCells>
  <conditionalFormatting sqref="E9:U863">
    <cfRule type="expression" dxfId="7" priority="3">
      <formula>AND($K9&gt;$Q9,$Q9&lt;&gt;0)</formula>
    </cfRule>
    <cfRule type="expression" dxfId="6" priority="4">
      <formula>OR($K9=0,$Q9=0)</formula>
    </cfRule>
  </conditionalFormatting>
  <pageMargins left="0" right="0" top="0" bottom="0" header="0" footer="0"/>
  <pageSetup paperSize="9" scale="73" orientation="landscape" r:id="rId1"/>
  <ignoredErrors>
    <ignoredError sqref="Q11:Q17 Q24:Q824" calculatedColumn="1"/>
  </ignoredError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Реализация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2020-07-29T08:05:45Z</dcterms:created>
  <dcterms:modified xsi:type="dcterms:W3CDTF">2022-09-02T09:30:11Z</dcterms:modified>
</cp:coreProperties>
</file>